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O:\Электронная почта\Ранкова\2023\"/>
    </mc:Choice>
  </mc:AlternateContent>
  <xr:revisionPtr revIDLastSave="0" documentId="13_ncr:1_{F4F9CB92-F95B-445C-9733-9E0597CF6931}" xr6:coauthVersionLast="37" xr6:coauthVersionMax="37" xr10:uidLastSave="{00000000-0000-0000-0000-000000000000}"/>
  <bookViews>
    <workbookView xWindow="0" yWindow="0" windowWidth="28800" windowHeight="11610" xr2:uid="{A3825111-B9A4-4133-83C4-5F7188DD64BB}"/>
  </bookViews>
  <sheets>
    <sheet name="Sheet0" sheetId="1" r:id="rId1"/>
  </sheets>
  <definedNames>
    <definedName name="__bookmark_1">Sheet0!$A$1:$DF$348</definedName>
    <definedName name="__bookmark_101">Sheet0!$A$40:$C$41</definedName>
    <definedName name="__bookmark_1028">Sheet0!$A$251:$C$251</definedName>
    <definedName name="__bookmark_1034">Sheet0!$A$251:$C$251</definedName>
    <definedName name="__bookmark_1036">Sheet0!$A$251:$C$256</definedName>
    <definedName name="__bookmark_1055">Sheet0!$A$258:$C$258</definedName>
    <definedName name="__bookmark_1063">Sheet0!$A$258:$C$258</definedName>
    <definedName name="__bookmark_1064">Sheet0!$A$259:$C$259</definedName>
    <definedName name="__bookmark_107">Sheet0!$A$40:$C$40</definedName>
    <definedName name="__bookmark_109">Sheet0!$A$40:$C$41</definedName>
    <definedName name="__bookmark_1109">Sheet0!$A$261:$C$261</definedName>
    <definedName name="__bookmark_1115">Sheet0!$A$261:$C$261</definedName>
    <definedName name="__bookmark_1117">Sheet0!$A$261:$C$261</definedName>
    <definedName name="__bookmark_1145">Sheet0!$A$264:$C$264</definedName>
    <definedName name="__bookmark_1151">Sheet0!$A$264:$C$264</definedName>
    <definedName name="__bookmark_1153">Sheet0!$A$264:$C$264</definedName>
    <definedName name="__bookmark_1154">Sheet0!$A$265:$C$265</definedName>
    <definedName name="__bookmark_1156">Sheet0!$A$265:$C$265</definedName>
    <definedName name="__bookmark_1162">Sheet0!$A$265:$C$266</definedName>
    <definedName name="__bookmark_119">Sheet0!$A$42:$C$42</definedName>
    <definedName name="__bookmark_125">Sheet0!$A$42:$C$42</definedName>
    <definedName name="__bookmark_127">Sheet0!$A$42:$C$43</definedName>
    <definedName name="__bookmark_1271">Sheet0!$A$267:$C$268</definedName>
    <definedName name="__bookmark_1273">Sheet0!$A$267:$C$267</definedName>
    <definedName name="__bookmark_1279">Sheet0!$A$267:$C$268</definedName>
    <definedName name="__bookmark_137">Sheet0!$A$44:$C$45</definedName>
    <definedName name="__bookmark_145">Sheet0!$A$44:$C$46</definedName>
    <definedName name="__bookmark_155">Sheet0!$A$47:$C$49</definedName>
    <definedName name="__bookmark_1559">Sheet0!$A$270:$C$270</definedName>
    <definedName name="__bookmark_1567">Sheet0!$A$270:$C$271</definedName>
    <definedName name="__bookmark_1604">Sheet0!$A$272:$C$273</definedName>
    <definedName name="__bookmark_161">Sheet0!$A$47:$C$47</definedName>
    <definedName name="__bookmark_1612">Sheet0!$A$272:$C$273</definedName>
    <definedName name="__bookmark_163">Sheet0!$A$47:$C$47</definedName>
    <definedName name="__bookmark_1685">Sheet0!$A$274:$C$274</definedName>
    <definedName name="__bookmark_1691">Sheet0!$A$274:$C$274</definedName>
    <definedName name="__bookmark_1693">Sheet0!$A$274:$C$275</definedName>
    <definedName name="__bookmark_1802">Sheet0!$A$276:$C$277</definedName>
    <definedName name="__bookmark_1808">Sheet0!$A$276:$C$276</definedName>
    <definedName name="__bookmark_1810">Sheet0!$A$276:$C$278</definedName>
    <definedName name="__bookmark_1811">Sheet0!$A$279:$C$280</definedName>
    <definedName name="__bookmark_1817">Sheet0!$A$279:$C$279</definedName>
    <definedName name="__bookmark_1819">Sheet0!$A$279:$C$280</definedName>
    <definedName name="__bookmark_182">Sheet0!$A$50:$C$51</definedName>
    <definedName name="__bookmark_1829">Sheet0!$A$281:$C$282</definedName>
    <definedName name="__bookmark_1835">Sheet0!$A$281:$C$281</definedName>
    <definedName name="__bookmark_1837">Sheet0!$A$281:$C$282</definedName>
    <definedName name="__bookmark_1865">Sheet0!$A$283:$C$284</definedName>
    <definedName name="__bookmark_1871">Sheet0!$A$283:$C$283</definedName>
    <definedName name="__bookmark_1873">Sheet0!$A$283:$C$285</definedName>
    <definedName name="__bookmark_188">Sheet0!$A$50:$C$50</definedName>
    <definedName name="__bookmark_190">Sheet0!$A$50:$C$52</definedName>
    <definedName name="__bookmark_191">Sheet0!$A$53:$C$54</definedName>
    <definedName name="__bookmark_197">Sheet0!$A$53:$C$53</definedName>
    <definedName name="__bookmark_199">Sheet0!$A$53:$C$54</definedName>
    <definedName name="__bookmark_1991">Sheet0!$A$286:$C$287</definedName>
    <definedName name="__bookmark_1993">Sheet0!$A$286:$C$286</definedName>
    <definedName name="__bookmark_1997">Sheet0!$A$286:$C$286</definedName>
    <definedName name="__bookmark_1999">Sheet0!$A$286:$C$286</definedName>
    <definedName name="__bookmark_200">Sheet0!$A$55:$C$56</definedName>
    <definedName name="__bookmark_2009">Sheet0!$A$288:$C$289</definedName>
    <definedName name="__bookmark_2011">Sheet0!$A$288:$C$288</definedName>
    <definedName name="__bookmark_2015">Sheet0!$A$288:$C$288</definedName>
    <definedName name="__bookmark_2017">Sheet0!$A$288:$C$288</definedName>
    <definedName name="__bookmark_2018">Sheet0!$A$290:$C$291</definedName>
    <definedName name="__bookmark_2024">Sheet0!$A$290:$C$293</definedName>
    <definedName name="__bookmark_2026">Sheet0!$A$290:$C$291</definedName>
    <definedName name="__bookmark_2036">Sheet0!$A$294:$C$295</definedName>
    <definedName name="__bookmark_2042">Sheet0!$A$294:$C$294</definedName>
    <definedName name="__bookmark_2044">Sheet0!$A$294:$C$296</definedName>
    <definedName name="__bookmark_206">Sheet0!$A$55:$C$55</definedName>
    <definedName name="__bookmark_208">Sheet0!$A$55:$C$74</definedName>
    <definedName name="__bookmark_209">Sheet0!$A$75:$C$76</definedName>
    <definedName name="__bookmark_215">Sheet0!$A$75:$C$75</definedName>
    <definedName name="__bookmark_217">Sheet0!$A$75:$C$83</definedName>
    <definedName name="__bookmark_2171">Sheet0!$A$297:$C$297</definedName>
    <definedName name="__bookmark_2177">Sheet0!$A$297:$C$297</definedName>
    <definedName name="__bookmark_2179">Sheet0!$A$297:$C$299</definedName>
    <definedName name="__bookmark_218">Sheet0!$A$84:$C$85</definedName>
    <definedName name="__bookmark_224">Sheet0!$A$84:$C$84</definedName>
    <definedName name="__bookmark_226">Sheet0!$A$84:$C$93</definedName>
    <definedName name="__bookmark_227">Sheet0!$A$94:$C$95</definedName>
    <definedName name="__bookmark_233">Sheet0!$A$94:$C$94</definedName>
    <definedName name="__bookmark_235">Sheet0!$A$94:$C$100</definedName>
    <definedName name="__bookmark_236">Sheet0!$A$101:$C$102</definedName>
    <definedName name="__bookmark_244">Sheet0!$A$101:$C$104</definedName>
    <definedName name="__bookmark_245">Sheet0!$A$105:$C$105</definedName>
    <definedName name="__bookmark_253">Sheet0!$A$105:$C$106</definedName>
    <definedName name="__bookmark_254">Sheet0!$A$107:$C$108</definedName>
    <definedName name="__bookmark_260">Sheet0!$A$107:$C$107</definedName>
    <definedName name="__bookmark_262">Sheet0!$A$107:$C$109</definedName>
    <definedName name="__bookmark_263">Sheet0!$A$110:$C$110</definedName>
    <definedName name="__bookmark_2639">Sheet0!$A$300:$C$300</definedName>
    <definedName name="__bookmark_2645">Sheet0!$A$300:$C$300</definedName>
    <definedName name="__bookmark_2647">Sheet0!$A$300:$C$301</definedName>
    <definedName name="__bookmark_271">Sheet0!$A$110:$C$111</definedName>
    <definedName name="__bookmark_272">Sheet0!$A$112:$C$114</definedName>
    <definedName name="__bookmark_2738">Sheet0!$A$302:$C$302</definedName>
    <definedName name="__bookmark_2744">Sheet0!$A$302:$C$303</definedName>
    <definedName name="__bookmark_2746">Sheet0!$A$302:$C$303</definedName>
    <definedName name="__bookmark_278">Sheet0!$A$112:$C$112</definedName>
    <definedName name="__bookmark_280">Sheet0!$A$112:$C$115</definedName>
    <definedName name="__bookmark_281">Sheet0!$A$116:$C$117</definedName>
    <definedName name="__bookmark_289">Sheet0!$A$116:$C$122</definedName>
    <definedName name="__bookmark_308">Sheet0!$A$123:$C$124</definedName>
    <definedName name="__bookmark_3098">Sheet0!$A$304:$C$305</definedName>
    <definedName name="__bookmark_3106">Sheet0!$A$304:$C$305</definedName>
    <definedName name="__bookmark_314">Sheet0!$A$123:$C$123</definedName>
    <definedName name="__bookmark_316">Sheet0!$A$123:$C$129</definedName>
    <definedName name="__bookmark_317">Sheet0!$A$130:$C$131</definedName>
    <definedName name="__bookmark_323">Sheet0!$A$130:$C$130</definedName>
    <definedName name="__bookmark_325">Sheet0!$A$130:$C$132</definedName>
    <definedName name="__bookmark_326">Sheet0!$A$133:$C$134</definedName>
    <definedName name="__bookmark_334">Sheet0!$A$133:$C$135</definedName>
    <definedName name="__bookmark_344">Sheet0!$A$136:$C$137</definedName>
    <definedName name="__bookmark_350">Sheet0!$A$136:$C$136</definedName>
    <definedName name="__bookmark_352">Sheet0!$A$136:$C$138</definedName>
    <definedName name="__bookmark_362">Sheet0!$A$139:$C$139</definedName>
    <definedName name="__bookmark_368">Sheet0!$A$139:$C$140</definedName>
    <definedName name="__bookmark_370">Sheet0!$A$139:$C$140</definedName>
    <definedName name="__bookmark_371">Sheet0!$A$141:$C$141</definedName>
    <definedName name="__bookmark_377">Sheet0!$A$141:$C$141</definedName>
    <definedName name="__bookmark_379">Sheet0!$A$141:$C$146</definedName>
    <definedName name="__bookmark_38">Sheet0!$A$18:$C$20</definedName>
    <definedName name="__bookmark_380">Sheet0!$A$147:$C$147</definedName>
    <definedName name="__bookmark_3800">Sheet0!$A$308:$C$309</definedName>
    <definedName name="__bookmark_3806">Sheet0!$A$308:$C$308</definedName>
    <definedName name="__bookmark_3808">Sheet0!$A$308:$C$309</definedName>
    <definedName name="__bookmark_3836">Sheet0!$A$310:$C$310</definedName>
    <definedName name="__bookmark_3842">Sheet0!$A$310:$C$310</definedName>
    <definedName name="__bookmark_3844">Sheet0!$A$310:$C$311</definedName>
    <definedName name="__bookmark_3845">Sheet0!$A$312:$C$312</definedName>
    <definedName name="__bookmark_3851">Sheet0!$A$312:$C$313</definedName>
    <definedName name="__bookmark_3852">Sheet0!$A$312:$C$312</definedName>
    <definedName name="__bookmark_3853">Sheet0!$A$312:$C$316</definedName>
    <definedName name="__bookmark_3854">Sheet0!$A$317:$C$317</definedName>
    <definedName name="__bookmark_386">Sheet0!$A$147:$C$147</definedName>
    <definedName name="__bookmark_3862">Sheet0!$A$317:$C$318</definedName>
    <definedName name="__bookmark_388">Sheet0!$A$147:$C$148</definedName>
    <definedName name="__bookmark_3907">Sheet0!$A$319:$C$321</definedName>
    <definedName name="__bookmark_3908">Sheet0!$A$322:$C$323</definedName>
    <definedName name="__bookmark_3914">Sheet0!$A$322:$C$322</definedName>
    <definedName name="__bookmark_3916">Sheet0!$A$322:$C$324</definedName>
    <definedName name="__bookmark_3934">Sheet0!$A$325:$C$326</definedName>
    <definedName name="__bookmark_3944">Sheet0!$A$327:$C$327</definedName>
    <definedName name="__bookmark_3952">Sheet0!$A$327:$C$328</definedName>
    <definedName name="__bookmark_3953">Sheet0!$A$329:$C$329</definedName>
    <definedName name="__bookmark_3961">Sheet0!$A$329:$C$330</definedName>
    <definedName name="__bookmark_3971">Sheet0!$A$332:$C$333</definedName>
    <definedName name="__bookmark_3977">Sheet0!$A$332:$C$332</definedName>
    <definedName name="__bookmark_3979">Sheet0!$A$332:$C$334</definedName>
    <definedName name="__bookmark_398">Sheet0!$A$149:$C$151</definedName>
    <definedName name="__bookmark_3980">Sheet0!$A$335:$C$336</definedName>
    <definedName name="__bookmark_3986">Sheet0!$A$335:$C$335</definedName>
    <definedName name="__bookmark_3988">Sheet0!$A$335:$C$337</definedName>
    <definedName name="__bookmark_3989">Sheet0!$A$338:$C$339</definedName>
    <definedName name="__bookmark_3995">Sheet0!$A$338:$C$338</definedName>
    <definedName name="__bookmark_3997">Sheet0!$A$338:$C$338</definedName>
    <definedName name="__bookmark_3998">Sheet0!$A$340:$C$342</definedName>
    <definedName name="__bookmark_4004">Sheet0!$A$340:$C$341</definedName>
    <definedName name="__bookmark_4006">Sheet0!$A$340:$C$341</definedName>
    <definedName name="__bookmark_404">Sheet0!$A$149:$C$150</definedName>
    <definedName name="__bookmark_406">Sheet0!$A$149:$C$150</definedName>
    <definedName name="__bookmark_407">Sheet0!$A$152:$C$153</definedName>
    <definedName name="__bookmark_4079">Sheet0!$A$343:$C$343</definedName>
    <definedName name="__bookmark_4087">Sheet0!$A$343:$C$343</definedName>
    <definedName name="__bookmark_414">Sheet0!$A$152:$C$152</definedName>
    <definedName name="__bookmark_415">Sheet0!$A$152:$C$153</definedName>
    <definedName name="__bookmark_425">Sheet0!$A$154:$C$156</definedName>
    <definedName name="__bookmark_431">Sheet0!$A$154:$C$154</definedName>
    <definedName name="__bookmark_433">Sheet0!$A$154:$C$161</definedName>
    <definedName name="__bookmark_434">Sheet0!$A$162:$C$163</definedName>
    <definedName name="__bookmark_440">Sheet0!$A$162:$C$162</definedName>
    <definedName name="__bookmark_441">Sheet0!$A$162:$C$162</definedName>
    <definedName name="__bookmark_442">Sheet0!$A$162:$C$165</definedName>
    <definedName name="__bookmark_452">Sheet0!$A$166:$C$167</definedName>
    <definedName name="__bookmark_459">Sheet0!$A$166:$C$166</definedName>
    <definedName name="__bookmark_46">Sheet0!$A$18:$C$26</definedName>
    <definedName name="__bookmark_460">Sheet0!$A$166:$C$167</definedName>
    <definedName name="__bookmark_461">Sheet0!$A$168:$C$169</definedName>
    <definedName name="__bookmark_468">Sheet0!$A$168:$C$168</definedName>
    <definedName name="__bookmark_469">Sheet0!$A$168:$C$169</definedName>
    <definedName name="__bookmark_47">Sheet0!$A$27:$C$30</definedName>
    <definedName name="__bookmark_479">Sheet0!$A$170:$C$171</definedName>
    <definedName name="__bookmark_485">Sheet0!$A$170:$C$170</definedName>
    <definedName name="__bookmark_487">Sheet0!$A$170:$C$172</definedName>
    <definedName name="__bookmark_488">Sheet0!$A$173:$C$174</definedName>
    <definedName name="__bookmark_496">Sheet0!$A$173:$C$176</definedName>
    <definedName name="__bookmark_497">Sheet0!$A$177:$C$178</definedName>
    <definedName name="__bookmark_503">Sheet0!$A$177:$C$177</definedName>
    <definedName name="__bookmark_505">Sheet0!$A$177:$C$181</definedName>
    <definedName name="__bookmark_515">Sheet0!$A$182:$C$182</definedName>
    <definedName name="__bookmark_517">Sheet0!$A$182:$C$182</definedName>
    <definedName name="__bookmark_521">Sheet0!$A$182:$C$182</definedName>
    <definedName name="__bookmark_523">Sheet0!$A$182:$C$185</definedName>
    <definedName name="__bookmark_55">Sheet0!$A$27:$C$33</definedName>
    <definedName name="__bookmark_596">Sheet0!$A$187:$C$188</definedName>
    <definedName name="__bookmark_602">Sheet0!$A$187:$C$188</definedName>
    <definedName name="__bookmark_604">Sheet0!$A$187:$C$199</definedName>
    <definedName name="__bookmark_605">Sheet0!$A$200:$C$201</definedName>
    <definedName name="__bookmark_611">Sheet0!$A$200:$C$201</definedName>
    <definedName name="__bookmark_613">Sheet0!$A$200:$C$207</definedName>
    <definedName name="__bookmark_623">Sheet0!$A$208:$C$208</definedName>
    <definedName name="__bookmark_641">Sheet0!$A$209:$C$209</definedName>
    <definedName name="__bookmark_649">Sheet0!$A$209:$C$214</definedName>
    <definedName name="__bookmark_65">Sheet0!$A$34:$C$35</definedName>
    <definedName name="__bookmark_659">Sheet0!$A$215:$C$217</definedName>
    <definedName name="__bookmark_667">Sheet0!$A$215:$C$229</definedName>
    <definedName name="__bookmark_704">Sheet0!$A$230:$C$231</definedName>
    <definedName name="__bookmark_710">Sheet0!$A$230:$C$231</definedName>
    <definedName name="__bookmark_712">Sheet0!$A$230:$C$230</definedName>
    <definedName name="__bookmark_72">Sheet0!$A$34:$C$34</definedName>
    <definedName name="__bookmark_73">Sheet0!$A$34:$C$37</definedName>
    <definedName name="__bookmark_74">Sheet0!$A$38:$C$39</definedName>
    <definedName name="__bookmark_740">Sheet0!$A$232:$C$233</definedName>
    <definedName name="__bookmark_748">Sheet0!$A$232:$C$235</definedName>
    <definedName name="__bookmark_758">Sheet0!$A$236:$C$237</definedName>
    <definedName name="__bookmark_766">Sheet0!$A$236:$C$237</definedName>
    <definedName name="__bookmark_794">Sheet0!$A$238:$C$238</definedName>
    <definedName name="__bookmark_800">Sheet0!$A$238:$C$238</definedName>
    <definedName name="__bookmark_802">Sheet0!$A$238:$C$239</definedName>
    <definedName name="__bookmark_803">Sheet0!$A$240:$C$240</definedName>
    <definedName name="__bookmark_811">Sheet0!$A$240:$C$241</definedName>
    <definedName name="__bookmark_812">Sheet0!$A$242:$C$242</definedName>
    <definedName name="__bookmark_814">Sheet0!$A$242:$C$242</definedName>
    <definedName name="__bookmark_819">Sheet0!$A$242:$C$242</definedName>
    <definedName name="__bookmark_82">Sheet0!$A$38:$C$38</definedName>
    <definedName name="__bookmark_820">Sheet0!$A$242:$C$242</definedName>
    <definedName name="__bookmark_911">Sheet0!$A$245:$C$246</definedName>
    <definedName name="__bookmark_919">Sheet0!$A$245:$C$249</definedName>
    <definedName name="_xlnm.Print_Titles" localSheetId="0">Sheet0!$A:$B,Sheet0!$10:$15</definedName>
    <definedName name="_xlnm.Print_Area" localSheetId="0">Sheet0!$A$1:$DF$361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A345" i="1" l="1"/>
  <c r="CQ345" i="1"/>
  <c r="CL345" i="1"/>
  <c r="BR345" i="1"/>
  <c r="BM345" i="1"/>
  <c r="AY345" i="1"/>
  <c r="AX345" i="1"/>
  <c r="DA344" i="1"/>
  <c r="CV344" i="1"/>
  <c r="CQ344" i="1"/>
  <c r="CL344" i="1"/>
  <c r="BW344" i="1"/>
  <c r="BR344" i="1"/>
  <c r="BM344" i="1"/>
  <c r="BH344" i="1"/>
  <c r="AY344" i="1"/>
  <c r="AX344" i="1"/>
  <c r="AD344" i="1"/>
  <c r="DE331" i="1"/>
  <c r="DD331" i="1"/>
  <c r="DC331" i="1"/>
  <c r="DB331" i="1"/>
  <c r="DA331" i="1"/>
  <c r="CZ331" i="1"/>
  <c r="CY331" i="1"/>
  <c r="CX331" i="1"/>
  <c r="CW331" i="1"/>
  <c r="CV331" i="1"/>
  <c r="CU331" i="1"/>
  <c r="CT331" i="1"/>
  <c r="CS331" i="1"/>
  <c r="CR331" i="1"/>
  <c r="CQ331" i="1"/>
  <c r="CP331" i="1"/>
  <c r="CO331" i="1"/>
  <c r="CN331" i="1"/>
  <c r="CM331" i="1"/>
  <c r="CL331" i="1"/>
  <c r="CK331" i="1"/>
  <c r="CJ331" i="1"/>
  <c r="CI331" i="1"/>
  <c r="CH331" i="1"/>
  <c r="CG331" i="1"/>
  <c r="CF331" i="1"/>
  <c r="CE331" i="1"/>
  <c r="CD331" i="1"/>
  <c r="CC331" i="1"/>
  <c r="CB331" i="1"/>
  <c r="CA331" i="1"/>
  <c r="BZ331" i="1"/>
  <c r="BY331" i="1"/>
  <c r="BX331" i="1"/>
  <c r="BW331" i="1"/>
  <c r="BV331" i="1"/>
  <c r="BU331" i="1"/>
  <c r="BT331" i="1"/>
  <c r="BS331" i="1"/>
  <c r="BR331" i="1"/>
  <c r="BQ331" i="1"/>
  <c r="BP331" i="1"/>
  <c r="BO331" i="1"/>
  <c r="BN331" i="1"/>
  <c r="BM331" i="1"/>
  <c r="BL331" i="1"/>
  <c r="BK331" i="1"/>
  <c r="BJ331" i="1"/>
  <c r="BI331" i="1"/>
  <c r="BH331" i="1"/>
  <c r="BG331" i="1"/>
  <c r="BF331" i="1"/>
  <c r="BE331" i="1"/>
  <c r="BD331" i="1"/>
  <c r="BC331" i="1"/>
  <c r="BB331" i="1"/>
  <c r="BA331" i="1"/>
  <c r="AZ331" i="1"/>
  <c r="AY331" i="1"/>
  <c r="AX331" i="1"/>
  <c r="CV322" i="1"/>
  <c r="CQ322" i="1"/>
  <c r="CQ307" i="1" s="1"/>
  <c r="BL322" i="1"/>
  <c r="BH322" i="1" s="1"/>
  <c r="BH307" i="1" s="1"/>
  <c r="BG322" i="1"/>
  <c r="BF322" i="1"/>
  <c r="BF307" i="1" s="1"/>
  <c r="BF262" i="1" s="1"/>
  <c r="AY322" i="1"/>
  <c r="DE307" i="1"/>
  <c r="DD307" i="1"/>
  <c r="DD262" i="1" s="1"/>
  <c r="DC307" i="1"/>
  <c r="DC262" i="1" s="1"/>
  <c r="DB307" i="1"/>
  <c r="DA307" i="1"/>
  <c r="CZ307" i="1"/>
  <c r="CZ262" i="1" s="1"/>
  <c r="CY307" i="1"/>
  <c r="CX307" i="1"/>
  <c r="CW307" i="1"/>
  <c r="CV307" i="1"/>
  <c r="CV262" i="1" s="1"/>
  <c r="CU307" i="1"/>
  <c r="CU262" i="1" s="1"/>
  <c r="CT307" i="1"/>
  <c r="CS307" i="1"/>
  <c r="CR307" i="1"/>
  <c r="CR262" i="1" s="1"/>
  <c r="CP307" i="1"/>
  <c r="CO307" i="1"/>
  <c r="CN307" i="1"/>
  <c r="CN262" i="1" s="1"/>
  <c r="CM307" i="1"/>
  <c r="CM262" i="1" s="1"/>
  <c r="CL307" i="1"/>
  <c r="CK307" i="1"/>
  <c r="CJ307" i="1"/>
  <c r="CJ262" i="1" s="1"/>
  <c r="CI307" i="1"/>
  <c r="CH307" i="1"/>
  <c r="CG307" i="1"/>
  <c r="CF307" i="1"/>
  <c r="CF262" i="1" s="1"/>
  <c r="CE307" i="1"/>
  <c r="CE262" i="1" s="1"/>
  <c r="CD307" i="1"/>
  <c r="CC307" i="1"/>
  <c r="CB307" i="1"/>
  <c r="CB262" i="1" s="1"/>
  <c r="CA307" i="1"/>
  <c r="BZ307" i="1"/>
  <c r="BY307" i="1"/>
  <c r="BX307" i="1"/>
  <c r="BX262" i="1" s="1"/>
  <c r="BW307" i="1"/>
  <c r="BV307" i="1"/>
  <c r="BU307" i="1"/>
  <c r="BT307" i="1"/>
  <c r="BT262" i="1" s="1"/>
  <c r="BS307" i="1"/>
  <c r="BR307" i="1"/>
  <c r="BQ307" i="1"/>
  <c r="BP307" i="1"/>
  <c r="BP262" i="1" s="1"/>
  <c r="BO307" i="1"/>
  <c r="BN307" i="1"/>
  <c r="BM307" i="1"/>
  <c r="BL307" i="1"/>
  <c r="BL262" i="1" s="1"/>
  <c r="BK307" i="1"/>
  <c r="BJ307" i="1"/>
  <c r="BI307" i="1"/>
  <c r="BG307" i="1"/>
  <c r="BG262" i="1" s="1"/>
  <c r="BE307" i="1"/>
  <c r="BD307" i="1"/>
  <c r="BD262" i="1" s="1"/>
  <c r="BC307" i="1"/>
  <c r="BB307" i="1"/>
  <c r="BA307" i="1"/>
  <c r="AZ307" i="1"/>
  <c r="AZ262" i="1" s="1"/>
  <c r="AY307" i="1"/>
  <c r="CV283" i="1"/>
  <c r="CQ283" i="1"/>
  <c r="CQ269" i="1" s="1"/>
  <c r="CQ262" i="1" s="1"/>
  <c r="BY283" i="1"/>
  <c r="BW283" i="1" s="1"/>
  <c r="BW269" i="1" s="1"/>
  <c r="BW262" i="1" s="1"/>
  <c r="BT283" i="1"/>
  <c r="BR283" i="1"/>
  <c r="BO283" i="1"/>
  <c r="BM283" i="1" s="1"/>
  <c r="BM269" i="1" s="1"/>
  <c r="BM262" i="1" s="1"/>
  <c r="BJ283" i="1"/>
  <c r="BH283" i="1"/>
  <c r="BH269" i="1" s="1"/>
  <c r="BC283" i="1"/>
  <c r="AY283" i="1" s="1"/>
  <c r="AY269" i="1" s="1"/>
  <c r="AY262" i="1" s="1"/>
  <c r="BB283" i="1"/>
  <c r="AX283" i="1"/>
  <c r="AX269" i="1" s="1"/>
  <c r="DE269" i="1"/>
  <c r="DE262" i="1" s="1"/>
  <c r="DD269" i="1"/>
  <c r="DC269" i="1"/>
  <c r="DB269" i="1"/>
  <c r="DA269" i="1"/>
  <c r="CZ269" i="1"/>
  <c r="CY269" i="1"/>
  <c r="CX269" i="1"/>
  <c r="CX262" i="1" s="1"/>
  <c r="CW269" i="1"/>
  <c r="CW262" i="1" s="1"/>
  <c r="CV269" i="1"/>
  <c r="CU269" i="1"/>
  <c r="CT269" i="1"/>
  <c r="CS269" i="1"/>
  <c r="CR269" i="1"/>
  <c r="CP269" i="1"/>
  <c r="CP262" i="1" s="1"/>
  <c r="CO269" i="1"/>
  <c r="CO262" i="1" s="1"/>
  <c r="CN269" i="1"/>
  <c r="CM269" i="1"/>
  <c r="CL269" i="1"/>
  <c r="CK269" i="1"/>
  <c r="CJ269" i="1"/>
  <c r="CI269" i="1"/>
  <c r="CH269" i="1"/>
  <c r="CH262" i="1" s="1"/>
  <c r="CG269" i="1"/>
  <c r="CG262" i="1" s="1"/>
  <c r="CF269" i="1"/>
  <c r="CE269" i="1"/>
  <c r="CD269" i="1"/>
  <c r="CC269" i="1"/>
  <c r="CB269" i="1"/>
  <c r="CA269" i="1"/>
  <c r="BZ269" i="1"/>
  <c r="BZ262" i="1" s="1"/>
  <c r="BY269" i="1"/>
  <c r="BY262" i="1" s="1"/>
  <c r="BX269" i="1"/>
  <c r="BV269" i="1"/>
  <c r="BU269" i="1"/>
  <c r="BT269" i="1"/>
  <c r="BS269" i="1"/>
  <c r="BR269" i="1"/>
  <c r="BR262" i="1" s="1"/>
  <c r="BQ269" i="1"/>
  <c r="BQ262" i="1" s="1"/>
  <c r="BP269" i="1"/>
  <c r="BN269" i="1"/>
  <c r="BL269" i="1"/>
  <c r="BK269" i="1"/>
  <c r="BJ269" i="1"/>
  <c r="BJ262" i="1" s="1"/>
  <c r="BI269" i="1"/>
  <c r="BI262" i="1" s="1"/>
  <c r="BG269" i="1"/>
  <c r="BF269" i="1"/>
  <c r="BE269" i="1"/>
  <c r="BD269" i="1"/>
  <c r="BB269" i="1"/>
  <c r="BB262" i="1" s="1"/>
  <c r="BA269" i="1"/>
  <c r="BA262" i="1" s="1"/>
  <c r="AZ269" i="1"/>
  <c r="DE263" i="1"/>
  <c r="DD263" i="1"/>
  <c r="DC263" i="1"/>
  <c r="DB263" i="1"/>
  <c r="DA263" i="1"/>
  <c r="CZ263" i="1"/>
  <c r="CY263" i="1"/>
  <c r="CX263" i="1"/>
  <c r="CW263" i="1"/>
  <c r="CV263" i="1"/>
  <c r="CU263" i="1"/>
  <c r="CT263" i="1"/>
  <c r="CS263" i="1"/>
  <c r="CR263" i="1"/>
  <c r="CQ263" i="1"/>
  <c r="CP263" i="1"/>
  <c r="CO263" i="1"/>
  <c r="CN263" i="1"/>
  <c r="CM263" i="1"/>
  <c r="CL263" i="1"/>
  <c r="CK263" i="1"/>
  <c r="CJ263" i="1"/>
  <c r="CI263" i="1"/>
  <c r="CH263" i="1"/>
  <c r="CG263" i="1"/>
  <c r="CF263" i="1"/>
  <c r="CE263" i="1"/>
  <c r="CD263" i="1"/>
  <c r="CC263" i="1"/>
  <c r="CB263" i="1"/>
  <c r="CA263" i="1"/>
  <c r="BZ263" i="1"/>
  <c r="BY263" i="1"/>
  <c r="BX263" i="1"/>
  <c r="BW263" i="1"/>
  <c r="BV263" i="1"/>
  <c r="BU263" i="1"/>
  <c r="BT263" i="1"/>
  <c r="BS263" i="1"/>
  <c r="BR263" i="1"/>
  <c r="BQ263" i="1"/>
  <c r="BP263" i="1"/>
  <c r="BO263" i="1"/>
  <c r="BN263" i="1"/>
  <c r="BM263" i="1"/>
  <c r="BL263" i="1"/>
  <c r="BK263" i="1"/>
  <c r="BJ263" i="1"/>
  <c r="BI263" i="1"/>
  <c r="BH263" i="1"/>
  <c r="BG263" i="1"/>
  <c r="BF263" i="1"/>
  <c r="BE263" i="1"/>
  <c r="BD263" i="1"/>
  <c r="BC263" i="1"/>
  <c r="BB263" i="1"/>
  <c r="BA263" i="1"/>
  <c r="AZ263" i="1"/>
  <c r="AY263" i="1"/>
  <c r="AX263" i="1"/>
  <c r="AW263" i="1"/>
  <c r="AV263" i="1"/>
  <c r="AU263" i="1"/>
  <c r="AT263" i="1"/>
  <c r="AS263" i="1"/>
  <c r="AR263" i="1"/>
  <c r="AQ263" i="1"/>
  <c r="AP263" i="1"/>
  <c r="AO263" i="1"/>
  <c r="AN263" i="1"/>
  <c r="AM263" i="1"/>
  <c r="AL263" i="1"/>
  <c r="AK263" i="1"/>
  <c r="AJ263" i="1"/>
  <c r="AI263" i="1"/>
  <c r="AH263" i="1"/>
  <c r="AG263" i="1"/>
  <c r="AF263" i="1"/>
  <c r="AE263" i="1"/>
  <c r="AD263" i="1"/>
  <c r="DB262" i="1"/>
  <c r="DA262" i="1"/>
  <c r="CY262" i="1"/>
  <c r="CT262" i="1"/>
  <c r="CS262" i="1"/>
  <c r="CL262" i="1"/>
  <c r="CK262" i="1"/>
  <c r="CI262" i="1"/>
  <c r="CD262" i="1"/>
  <c r="CC262" i="1"/>
  <c r="CA262" i="1"/>
  <c r="BV262" i="1"/>
  <c r="BU262" i="1"/>
  <c r="BS262" i="1"/>
  <c r="BN262" i="1"/>
  <c r="BK262" i="1"/>
  <c r="BE262" i="1"/>
  <c r="AW262" i="1"/>
  <c r="AV262" i="1"/>
  <c r="AU262" i="1"/>
  <c r="AT262" i="1"/>
  <c r="AT16" i="1" s="1"/>
  <c r="AS262" i="1"/>
  <c r="AR262" i="1"/>
  <c r="AQ262" i="1"/>
  <c r="AP262" i="1"/>
  <c r="AP16" i="1" s="1"/>
  <c r="AO262" i="1"/>
  <c r="AN262" i="1"/>
  <c r="AM262" i="1"/>
  <c r="AL262" i="1"/>
  <c r="AL16" i="1" s="1"/>
  <c r="AK262" i="1"/>
  <c r="AJ262" i="1"/>
  <c r="AI262" i="1"/>
  <c r="AH262" i="1"/>
  <c r="AH16" i="1" s="1"/>
  <c r="AG262" i="1"/>
  <c r="AF262" i="1"/>
  <c r="AE262" i="1"/>
  <c r="AD262" i="1"/>
  <c r="AD16" i="1" s="1"/>
  <c r="DE257" i="1"/>
  <c r="DD257" i="1"/>
  <c r="DC257" i="1"/>
  <c r="DB257" i="1"/>
  <c r="DA257" i="1"/>
  <c r="CZ257" i="1"/>
  <c r="CY257" i="1"/>
  <c r="CX257" i="1"/>
  <c r="CW257" i="1"/>
  <c r="CV257" i="1"/>
  <c r="CU257" i="1"/>
  <c r="CT257" i="1"/>
  <c r="CS257" i="1"/>
  <c r="CR257" i="1"/>
  <c r="CQ257" i="1"/>
  <c r="CP257" i="1"/>
  <c r="CO257" i="1"/>
  <c r="CN257" i="1"/>
  <c r="CM257" i="1"/>
  <c r="CL257" i="1"/>
  <c r="CK257" i="1"/>
  <c r="CJ257" i="1"/>
  <c r="CI257" i="1"/>
  <c r="CH257" i="1"/>
  <c r="CG257" i="1"/>
  <c r="CF257" i="1"/>
  <c r="CE257" i="1"/>
  <c r="CD257" i="1"/>
  <c r="CC257" i="1"/>
  <c r="CB257" i="1"/>
  <c r="CA257" i="1"/>
  <c r="BZ257" i="1"/>
  <c r="BY257" i="1"/>
  <c r="BX257" i="1"/>
  <c r="BW257" i="1"/>
  <c r="BV257" i="1"/>
  <c r="BU257" i="1"/>
  <c r="BT257" i="1"/>
  <c r="BS257" i="1"/>
  <c r="BR257" i="1"/>
  <c r="BQ257" i="1"/>
  <c r="BP257" i="1"/>
  <c r="BO257" i="1"/>
  <c r="BN257" i="1"/>
  <c r="BM257" i="1"/>
  <c r="BL257" i="1"/>
  <c r="BK257" i="1"/>
  <c r="BJ257" i="1"/>
  <c r="BI257" i="1"/>
  <c r="BH257" i="1"/>
  <c r="BG257" i="1"/>
  <c r="BF257" i="1"/>
  <c r="BE257" i="1"/>
  <c r="BD257" i="1"/>
  <c r="BC257" i="1"/>
  <c r="BB257" i="1"/>
  <c r="BA257" i="1"/>
  <c r="AZ257" i="1"/>
  <c r="AY257" i="1"/>
  <c r="AX257" i="1"/>
  <c r="DE250" i="1"/>
  <c r="DD250" i="1"/>
  <c r="DC250" i="1"/>
  <c r="DB250" i="1"/>
  <c r="DA250" i="1"/>
  <c r="CZ250" i="1"/>
  <c r="CY250" i="1"/>
  <c r="CX250" i="1"/>
  <c r="CW250" i="1"/>
  <c r="CV250" i="1"/>
  <c r="CU250" i="1"/>
  <c r="CT250" i="1"/>
  <c r="CS250" i="1"/>
  <c r="CR250" i="1"/>
  <c r="CQ250" i="1"/>
  <c r="CP250" i="1"/>
  <c r="CO250" i="1"/>
  <c r="CN250" i="1"/>
  <c r="CM250" i="1"/>
  <c r="CL250" i="1"/>
  <c r="CK250" i="1"/>
  <c r="CJ250" i="1"/>
  <c r="CI250" i="1"/>
  <c r="CH250" i="1"/>
  <c r="CG250" i="1"/>
  <c r="CF250" i="1"/>
  <c r="CE250" i="1"/>
  <c r="CD250" i="1"/>
  <c r="CC250" i="1"/>
  <c r="CB250" i="1"/>
  <c r="CA250" i="1"/>
  <c r="BZ250" i="1"/>
  <c r="BY250" i="1"/>
  <c r="BX250" i="1"/>
  <c r="BW250" i="1"/>
  <c r="BV250" i="1"/>
  <c r="BU250" i="1"/>
  <c r="BT250" i="1"/>
  <c r="BS250" i="1"/>
  <c r="BR250" i="1"/>
  <c r="BQ250" i="1"/>
  <c r="BP250" i="1"/>
  <c r="BO250" i="1"/>
  <c r="BN250" i="1"/>
  <c r="BM250" i="1"/>
  <c r="BL250" i="1"/>
  <c r="BK250" i="1"/>
  <c r="BJ250" i="1"/>
  <c r="BI250" i="1"/>
  <c r="BH250" i="1"/>
  <c r="BG250" i="1"/>
  <c r="BF250" i="1"/>
  <c r="BE250" i="1"/>
  <c r="BD250" i="1"/>
  <c r="BC250" i="1"/>
  <c r="BB250" i="1"/>
  <c r="BA250" i="1"/>
  <c r="AZ250" i="1"/>
  <c r="AY250" i="1"/>
  <c r="AX250" i="1"/>
  <c r="DE244" i="1"/>
  <c r="DD244" i="1"/>
  <c r="DC244" i="1"/>
  <c r="DC243" i="1" s="1"/>
  <c r="DB244" i="1"/>
  <c r="DB243" i="1" s="1"/>
  <c r="DA244" i="1"/>
  <c r="DA243" i="1" s="1"/>
  <c r="CZ244" i="1"/>
  <c r="CY244" i="1"/>
  <c r="CX244" i="1"/>
  <c r="CW244" i="1"/>
  <c r="CV244" i="1"/>
  <c r="CU244" i="1"/>
  <c r="CU243" i="1" s="1"/>
  <c r="CT244" i="1"/>
  <c r="CT243" i="1" s="1"/>
  <c r="CS244" i="1"/>
  <c r="CS243" i="1" s="1"/>
  <c r="CR244" i="1"/>
  <c r="CQ244" i="1"/>
  <c r="CP244" i="1"/>
  <c r="CO244" i="1"/>
  <c r="CN244" i="1"/>
  <c r="CM244" i="1"/>
  <c r="CM243" i="1" s="1"/>
  <c r="CL244" i="1"/>
  <c r="CL243" i="1" s="1"/>
  <c r="CK244" i="1"/>
  <c r="CK243" i="1" s="1"/>
  <c r="CJ244" i="1"/>
  <c r="CI244" i="1"/>
  <c r="CH244" i="1"/>
  <c r="CG244" i="1"/>
  <c r="CF244" i="1"/>
  <c r="CE244" i="1"/>
  <c r="CE243" i="1" s="1"/>
  <c r="CD244" i="1"/>
  <c r="CD243" i="1" s="1"/>
  <c r="CC244" i="1"/>
  <c r="CC243" i="1" s="1"/>
  <c r="CB244" i="1"/>
  <c r="CA244" i="1"/>
  <c r="BZ244" i="1"/>
  <c r="BY244" i="1"/>
  <c r="BX244" i="1"/>
  <c r="BW244" i="1"/>
  <c r="BW243" i="1" s="1"/>
  <c r="BV244" i="1"/>
  <c r="BV243" i="1" s="1"/>
  <c r="BU244" i="1"/>
  <c r="BU243" i="1" s="1"/>
  <c r="BT244" i="1"/>
  <c r="BS244" i="1"/>
  <c r="BR244" i="1"/>
  <c r="BQ244" i="1"/>
  <c r="BP244" i="1"/>
  <c r="BO244" i="1"/>
  <c r="BO243" i="1" s="1"/>
  <c r="BN244" i="1"/>
  <c r="BN243" i="1" s="1"/>
  <c r="BM244" i="1"/>
  <c r="BM243" i="1" s="1"/>
  <c r="BL244" i="1"/>
  <c r="BK244" i="1"/>
  <c r="BJ244" i="1"/>
  <c r="BI244" i="1"/>
  <c r="BH244" i="1"/>
  <c r="BG244" i="1"/>
  <c r="BG243" i="1" s="1"/>
  <c r="BF244" i="1"/>
  <c r="BF243" i="1" s="1"/>
  <c r="BE244" i="1"/>
  <c r="BE243" i="1" s="1"/>
  <c r="BD244" i="1"/>
  <c r="BC244" i="1"/>
  <c r="BB244" i="1"/>
  <c r="BA244" i="1"/>
  <c r="AZ244" i="1"/>
  <c r="AY244" i="1"/>
  <c r="AY243" i="1" s="1"/>
  <c r="AX244" i="1"/>
  <c r="AX243" i="1" s="1"/>
  <c r="DE243" i="1"/>
  <c r="DD243" i="1"/>
  <c r="CZ243" i="1"/>
  <c r="CY243" i="1"/>
  <c r="CX243" i="1"/>
  <c r="CX16" i="1" s="1"/>
  <c r="CW243" i="1"/>
  <c r="CV243" i="1"/>
  <c r="CR243" i="1"/>
  <c r="CQ243" i="1"/>
  <c r="CP243" i="1"/>
  <c r="CP16" i="1" s="1"/>
  <c r="CO243" i="1"/>
  <c r="CN243" i="1"/>
  <c r="CJ243" i="1"/>
  <c r="CI243" i="1"/>
  <c r="CH243" i="1"/>
  <c r="CG243" i="1"/>
  <c r="CF243" i="1"/>
  <c r="CB243" i="1"/>
  <c r="CA243" i="1"/>
  <c r="BZ243" i="1"/>
  <c r="BZ16" i="1" s="1"/>
  <c r="BY243" i="1"/>
  <c r="BX243" i="1"/>
  <c r="BT243" i="1"/>
  <c r="BS243" i="1"/>
  <c r="BR243" i="1"/>
  <c r="BQ243" i="1"/>
  <c r="BP243" i="1"/>
  <c r="BL243" i="1"/>
  <c r="BK243" i="1"/>
  <c r="BJ243" i="1"/>
  <c r="BI243" i="1"/>
  <c r="BH243" i="1"/>
  <c r="BD243" i="1"/>
  <c r="BC243" i="1"/>
  <c r="BB243" i="1"/>
  <c r="BA243" i="1"/>
  <c r="AZ243" i="1"/>
  <c r="CQ240" i="1"/>
  <c r="AY240" i="1"/>
  <c r="AX240" i="1"/>
  <c r="AY215" i="1"/>
  <c r="AY186" i="1" s="1"/>
  <c r="AX215" i="1"/>
  <c r="AX186" i="1" s="1"/>
  <c r="DF186" i="1"/>
  <c r="DE186" i="1"/>
  <c r="DD186" i="1"/>
  <c r="DC186" i="1"/>
  <c r="DB186" i="1"/>
  <c r="DA186" i="1"/>
  <c r="CZ186" i="1"/>
  <c r="CY186" i="1"/>
  <c r="CX186" i="1"/>
  <c r="CW186" i="1"/>
  <c r="CV186" i="1"/>
  <c r="CU186" i="1"/>
  <c r="CT186" i="1"/>
  <c r="CS186" i="1"/>
  <c r="CR186" i="1"/>
  <c r="CQ186" i="1"/>
  <c r="CP186" i="1"/>
  <c r="CO186" i="1"/>
  <c r="CN186" i="1"/>
  <c r="CM186" i="1"/>
  <c r="CL186" i="1"/>
  <c r="CK186" i="1"/>
  <c r="CJ186" i="1"/>
  <c r="CI186" i="1"/>
  <c r="CH186" i="1"/>
  <c r="CG186" i="1"/>
  <c r="CF186" i="1"/>
  <c r="CE186" i="1"/>
  <c r="CD186" i="1"/>
  <c r="CC186" i="1"/>
  <c r="CB186" i="1"/>
  <c r="CA186" i="1"/>
  <c r="BZ186" i="1"/>
  <c r="BY186" i="1"/>
  <c r="BX186" i="1"/>
  <c r="BW186" i="1"/>
  <c r="BV186" i="1"/>
  <c r="BU186" i="1"/>
  <c r="BT186" i="1"/>
  <c r="BS186" i="1"/>
  <c r="BR186" i="1"/>
  <c r="BQ186" i="1"/>
  <c r="BP186" i="1"/>
  <c r="BO186" i="1"/>
  <c r="BN186" i="1"/>
  <c r="BM186" i="1"/>
  <c r="BL186" i="1"/>
  <c r="BK186" i="1"/>
  <c r="BJ186" i="1"/>
  <c r="BI186" i="1"/>
  <c r="BH186" i="1"/>
  <c r="BG186" i="1"/>
  <c r="BF186" i="1"/>
  <c r="BE186" i="1"/>
  <c r="BD186" i="1"/>
  <c r="BD16" i="1" s="1"/>
  <c r="BC186" i="1"/>
  <c r="BB186" i="1"/>
  <c r="BA186" i="1"/>
  <c r="AZ186" i="1"/>
  <c r="AW186" i="1"/>
  <c r="AV186" i="1"/>
  <c r="AV16" i="1" s="1"/>
  <c r="AU186" i="1"/>
  <c r="AT186" i="1"/>
  <c r="AS186" i="1"/>
  <c r="AR186" i="1"/>
  <c r="AQ186" i="1"/>
  <c r="AP186" i="1"/>
  <c r="AO186" i="1"/>
  <c r="AN186" i="1"/>
  <c r="AN16" i="1" s="1"/>
  <c r="AM186" i="1"/>
  <c r="AL186" i="1"/>
  <c r="AK186" i="1"/>
  <c r="AJ186" i="1"/>
  <c r="AJ16" i="1" s="1"/>
  <c r="AI186" i="1"/>
  <c r="AH186" i="1"/>
  <c r="AG186" i="1"/>
  <c r="AF186" i="1"/>
  <c r="AF16" i="1" s="1"/>
  <c r="AE186" i="1"/>
  <c r="AD186" i="1"/>
  <c r="AY177" i="1"/>
  <c r="AX177" i="1"/>
  <c r="AY154" i="1"/>
  <c r="AX154" i="1"/>
  <c r="CQ152" i="1"/>
  <c r="AY152" i="1"/>
  <c r="AX152" i="1"/>
  <c r="AY149" i="1"/>
  <c r="AX149" i="1"/>
  <c r="CQ147" i="1"/>
  <c r="AY147" i="1"/>
  <c r="AX147" i="1"/>
  <c r="CQ141" i="1"/>
  <c r="AX141" i="1"/>
  <c r="AY136" i="1"/>
  <c r="AX136" i="1"/>
  <c r="CQ133" i="1"/>
  <c r="AY133" i="1"/>
  <c r="AX133" i="1"/>
  <c r="AY130" i="1"/>
  <c r="CQ123" i="1"/>
  <c r="AY123" i="1"/>
  <c r="AY116" i="1"/>
  <c r="AX116" i="1"/>
  <c r="CQ112" i="1"/>
  <c r="AY112" i="1"/>
  <c r="AX112" i="1"/>
  <c r="AY105" i="1"/>
  <c r="AX105" i="1"/>
  <c r="AY94" i="1"/>
  <c r="AX94" i="1"/>
  <c r="DE84" i="1"/>
  <c r="DC84" i="1"/>
  <c r="DB84" i="1"/>
  <c r="DB17" i="1" s="1"/>
  <c r="CZ84" i="1"/>
  <c r="CX84" i="1"/>
  <c r="CW84" i="1"/>
  <c r="CV84" i="1" s="1"/>
  <c r="CQ84" i="1"/>
  <c r="BQ84" i="1"/>
  <c r="BO84" i="1"/>
  <c r="BO17" i="1" s="1"/>
  <c r="BN84" i="1"/>
  <c r="BM84" i="1" s="1"/>
  <c r="BL84" i="1"/>
  <c r="BJ84" i="1"/>
  <c r="BI84" i="1"/>
  <c r="BH84" i="1" s="1"/>
  <c r="BG84" i="1"/>
  <c r="BF84" i="1"/>
  <c r="BC84" i="1"/>
  <c r="BB84" i="1"/>
  <c r="BA84" i="1"/>
  <c r="AZ84" i="1"/>
  <c r="AX84" i="1" s="1"/>
  <c r="AY84" i="1"/>
  <c r="DA75" i="1"/>
  <c r="CZ75" i="1"/>
  <c r="CZ17" i="1" s="1"/>
  <c r="CX75" i="1"/>
  <c r="CQ75" i="1"/>
  <c r="CA75" i="1"/>
  <c r="BY75" i="1"/>
  <c r="BW75" i="1" s="1"/>
  <c r="BV75" i="1"/>
  <c r="BT75" i="1"/>
  <c r="BR75" i="1" s="1"/>
  <c r="BQ75" i="1"/>
  <c r="BO75" i="1"/>
  <c r="BM75" i="1"/>
  <c r="BL75" i="1"/>
  <c r="BH75" i="1" s="1"/>
  <c r="BJ75" i="1"/>
  <c r="BF75" i="1"/>
  <c r="AX75" i="1" s="1"/>
  <c r="AY75" i="1"/>
  <c r="DE55" i="1"/>
  <c r="DC55" i="1"/>
  <c r="DA55" i="1" s="1"/>
  <c r="CV55" i="1"/>
  <c r="CQ55" i="1"/>
  <c r="CA55" i="1"/>
  <c r="BW55" i="1" s="1"/>
  <c r="BY55" i="1"/>
  <c r="BV55" i="1"/>
  <c r="BT55" i="1"/>
  <c r="BR55" i="1" s="1"/>
  <c r="BQ55" i="1"/>
  <c r="BO55" i="1"/>
  <c r="BM55" i="1"/>
  <c r="BL55" i="1"/>
  <c r="BJ55" i="1"/>
  <c r="BH55" i="1" s="1"/>
  <c r="BF55" i="1"/>
  <c r="BB55" i="1"/>
  <c r="AX55" i="1" s="1"/>
  <c r="AY55" i="1"/>
  <c r="AY53" i="1"/>
  <c r="AX53" i="1"/>
  <c r="AY50" i="1"/>
  <c r="AX50" i="1"/>
  <c r="BW42" i="1"/>
  <c r="AY40" i="1"/>
  <c r="AX40" i="1"/>
  <c r="AY38" i="1"/>
  <c r="AX38" i="1"/>
  <c r="CZ34" i="1"/>
  <c r="CX34" i="1"/>
  <c r="CV34" i="1"/>
  <c r="CQ34" i="1"/>
  <c r="BL34" i="1"/>
  <c r="BJ34" i="1"/>
  <c r="BH34" i="1" s="1"/>
  <c r="BF34" i="1"/>
  <c r="AX34" i="1" s="1"/>
  <c r="BC34" i="1"/>
  <c r="AY34" i="1"/>
  <c r="DE27" i="1"/>
  <c r="DC27" i="1"/>
  <c r="DA27" i="1" s="1"/>
  <c r="CV27" i="1"/>
  <c r="CQ27" i="1"/>
  <c r="CQ17" i="1" s="1"/>
  <c r="CL27" i="1"/>
  <c r="CG27" i="1"/>
  <c r="CA27" i="1"/>
  <c r="BY27" i="1"/>
  <c r="BW27" i="1" s="1"/>
  <c r="BW17" i="1" s="1"/>
  <c r="BV27" i="1"/>
  <c r="BT27" i="1"/>
  <c r="BR27" i="1"/>
  <c r="BQ27" i="1"/>
  <c r="BO27" i="1"/>
  <c r="BM27" i="1" s="1"/>
  <c r="BL27" i="1"/>
  <c r="BL17" i="1" s="1"/>
  <c r="BJ27" i="1"/>
  <c r="BJ17" i="1" s="1"/>
  <c r="BI27" i="1"/>
  <c r="BH27" i="1" s="1"/>
  <c r="BF27" i="1"/>
  <c r="BF17" i="1" s="1"/>
  <c r="BC27" i="1"/>
  <c r="BB27" i="1"/>
  <c r="BA27" i="1"/>
  <c r="AZ27" i="1"/>
  <c r="AZ17" i="1" s="1"/>
  <c r="AY27" i="1"/>
  <c r="AY17" i="1" s="1"/>
  <c r="AD27" i="1"/>
  <c r="CV18" i="1"/>
  <c r="CQ18" i="1"/>
  <c r="BL18" i="1"/>
  <c r="BH18" i="1" s="1"/>
  <c r="DE17" i="1"/>
  <c r="DD17" i="1"/>
  <c r="CY17" i="1"/>
  <c r="CX17" i="1"/>
  <c r="CW17" i="1"/>
  <c r="CW16" i="1" s="1"/>
  <c r="CU17" i="1"/>
  <c r="CT17" i="1"/>
  <c r="CS17" i="1"/>
  <c r="CS16" i="1" s="1"/>
  <c r="CR17" i="1"/>
  <c r="CP17" i="1"/>
  <c r="CO17" i="1"/>
  <c r="CO16" i="1" s="1"/>
  <c r="CN17" i="1"/>
  <c r="CN16" i="1" s="1"/>
  <c r="CM17" i="1"/>
  <c r="CL17" i="1"/>
  <c r="CK17" i="1"/>
  <c r="CK16" i="1" s="1"/>
  <c r="CJ17" i="1"/>
  <c r="CI17" i="1"/>
  <c r="CH17" i="1"/>
  <c r="CG17" i="1"/>
  <c r="CG16" i="1" s="1"/>
  <c r="CF17" i="1"/>
  <c r="CF16" i="1" s="1"/>
  <c r="CE17" i="1"/>
  <c r="CD17" i="1"/>
  <c r="CC17" i="1"/>
  <c r="CC16" i="1" s="1"/>
  <c r="CB17" i="1"/>
  <c r="BZ17" i="1"/>
  <c r="BY17" i="1"/>
  <c r="BY16" i="1" s="1"/>
  <c r="BX17" i="1"/>
  <c r="BX16" i="1" s="1"/>
  <c r="BV17" i="1"/>
  <c r="BU17" i="1"/>
  <c r="BU16" i="1" s="1"/>
  <c r="BS17" i="1"/>
  <c r="BQ17" i="1"/>
  <c r="BQ16" i="1" s="1"/>
  <c r="BP17" i="1"/>
  <c r="BP16" i="1" s="1"/>
  <c r="BN17" i="1"/>
  <c r="BK17" i="1"/>
  <c r="BI17" i="1"/>
  <c r="BI16" i="1" s="1"/>
  <c r="BG17" i="1"/>
  <c r="BE17" i="1"/>
  <c r="BE16" i="1" s="1"/>
  <c r="BD17" i="1"/>
  <c r="BC17" i="1"/>
  <c r="BA17" i="1"/>
  <c r="AW17" i="1"/>
  <c r="AW16" i="1" s="1"/>
  <c r="AV17" i="1"/>
  <c r="AU17" i="1"/>
  <c r="AT17" i="1"/>
  <c r="AS17" i="1"/>
  <c r="AS16" i="1" s="1"/>
  <c r="AR17" i="1"/>
  <c r="AR16" i="1" s="1"/>
  <c r="AQ17" i="1"/>
  <c r="AP17" i="1"/>
  <c r="AO17" i="1"/>
  <c r="AO16" i="1" s="1"/>
  <c r="AN17" i="1"/>
  <c r="CY16" i="1"/>
  <c r="CI16" i="1"/>
  <c r="BS16" i="1"/>
  <c r="BK16" i="1"/>
  <c r="AU16" i="1"/>
  <c r="AQ16" i="1"/>
  <c r="AM16" i="1"/>
  <c r="AK16" i="1"/>
  <c r="AI16" i="1"/>
  <c r="AG16" i="1"/>
  <c r="AE16" i="1"/>
  <c r="CY9" i="1"/>
  <c r="CI9" i="1"/>
  <c r="BS9" i="1"/>
  <c r="BK9" i="1"/>
  <c r="AU9" i="1"/>
  <c r="AQ9" i="1"/>
  <c r="AM9" i="1"/>
  <c r="AK9" i="1"/>
  <c r="AI9" i="1"/>
  <c r="AG9" i="1"/>
  <c r="AE9" i="1"/>
  <c r="AC9" i="1"/>
  <c r="AB9" i="1"/>
  <c r="AA9" i="1"/>
  <c r="Z9" i="1"/>
  <c r="Y9" i="1"/>
  <c r="X9" i="1"/>
  <c r="W9" i="1"/>
  <c r="V9" i="1"/>
  <c r="U9" i="1"/>
  <c r="T9" i="1"/>
  <c r="BJ16" i="1" l="1"/>
  <c r="BJ9" i="1"/>
  <c r="AY9" i="1"/>
  <c r="AY16" i="1"/>
  <c r="BL16" i="1"/>
  <c r="BL9" i="1"/>
  <c r="DB16" i="1"/>
  <c r="DB9" i="1"/>
  <c r="AZ16" i="1"/>
  <c r="AZ9" i="1"/>
  <c r="BM17" i="1"/>
  <c r="DD16" i="1"/>
  <c r="CQ16" i="1"/>
  <c r="CQ9" i="1"/>
  <c r="CB16" i="1"/>
  <c r="CJ16" i="1"/>
  <c r="CR16" i="1"/>
  <c r="DE16" i="1"/>
  <c r="BR17" i="1"/>
  <c r="BN16" i="1"/>
  <c r="BN9" i="1"/>
  <c r="BV16" i="1"/>
  <c r="BV9" i="1"/>
  <c r="CD16" i="1"/>
  <c r="CD9" i="1"/>
  <c r="CL16" i="1"/>
  <c r="CL9" i="1"/>
  <c r="CT16" i="1"/>
  <c r="CT9" i="1"/>
  <c r="BH262" i="1"/>
  <c r="BA16" i="1"/>
  <c r="BH17" i="1"/>
  <c r="CH16" i="1"/>
  <c r="BG16" i="1"/>
  <c r="BG9" i="1"/>
  <c r="CE9" i="1"/>
  <c r="CE16" i="1"/>
  <c r="CM9" i="1"/>
  <c r="CM16" i="1"/>
  <c r="CU9" i="1"/>
  <c r="CU16" i="1"/>
  <c r="BF16" i="1"/>
  <c r="BF9" i="1"/>
  <c r="CZ16" i="1"/>
  <c r="CZ9" i="1"/>
  <c r="CV17" i="1"/>
  <c r="BW9" i="1"/>
  <c r="BW16" i="1"/>
  <c r="AJ9" i="1"/>
  <c r="AR9" i="1"/>
  <c r="BP9" i="1"/>
  <c r="BX9" i="1"/>
  <c r="CF9" i="1"/>
  <c r="CN9" i="1"/>
  <c r="DD9" i="1"/>
  <c r="BB17" i="1"/>
  <c r="BC269" i="1"/>
  <c r="BC262" i="1" s="1"/>
  <c r="AS9" i="1"/>
  <c r="BA9" i="1"/>
  <c r="BI9" i="1"/>
  <c r="BQ9" i="1"/>
  <c r="BY9" i="1"/>
  <c r="CG9" i="1"/>
  <c r="CO9" i="1"/>
  <c r="CW9" i="1"/>
  <c r="DE9" i="1"/>
  <c r="CA17" i="1"/>
  <c r="CV75" i="1"/>
  <c r="AX322" i="1"/>
  <c r="AX307" i="1" s="1"/>
  <c r="AX262" i="1" s="1"/>
  <c r="AD9" i="1"/>
  <c r="AL9" i="1"/>
  <c r="AT9" i="1"/>
  <c r="BZ9" i="1"/>
  <c r="CH9" i="1"/>
  <c r="CP9" i="1"/>
  <c r="CX9" i="1"/>
  <c r="BT17" i="1"/>
  <c r="DA84" i="1"/>
  <c r="DA17" i="1" s="1"/>
  <c r="AF9" i="1"/>
  <c r="AN9" i="1"/>
  <c r="AV9" i="1"/>
  <c r="BD9" i="1"/>
  <c r="CB9" i="1"/>
  <c r="CJ9" i="1"/>
  <c r="CR9" i="1"/>
  <c r="BO269" i="1"/>
  <c r="BO262" i="1" s="1"/>
  <c r="BO16" i="1" s="1"/>
  <c r="AO9" i="1"/>
  <c r="AW9" i="1"/>
  <c r="BE9" i="1"/>
  <c r="BU9" i="1"/>
  <c r="CC9" i="1"/>
  <c r="CK9" i="1"/>
  <c r="CS9" i="1"/>
  <c r="DC17" i="1"/>
  <c r="AX27" i="1"/>
  <c r="AX17" i="1" s="1"/>
  <c r="AH9" i="1"/>
  <c r="AP9" i="1"/>
  <c r="DA16" i="1" l="1"/>
  <c r="DA9" i="1"/>
  <c r="DC16" i="1"/>
  <c r="DC9" i="1"/>
  <c r="BT16" i="1"/>
  <c r="BT9" i="1"/>
  <c r="BO9" i="1"/>
  <c r="CA16" i="1"/>
  <c r="CA9" i="1"/>
  <c r="BR16" i="1"/>
  <c r="BR9" i="1"/>
  <c r="BC16" i="1"/>
  <c r="BC9" i="1"/>
  <c r="CV16" i="1"/>
  <c r="CV9" i="1"/>
  <c r="BB16" i="1"/>
  <c r="BB9" i="1"/>
  <c r="BM16" i="1"/>
  <c r="BM9" i="1"/>
  <c r="AX16" i="1"/>
  <c r="AX9" i="1"/>
  <c r="BH16" i="1"/>
  <c r="BH9" i="1"/>
</calcChain>
</file>

<file path=xl/sharedStrings.xml><?xml version="1.0" encoding="utf-8"?>
<sst xmlns="http://schemas.openxmlformats.org/spreadsheetml/2006/main" count="2250" uniqueCount="1085">
  <si>
    <t>Утверждаю</t>
  </si>
  <si>
    <t>Заместитель главы администрации -</t>
  </si>
  <si>
    <t>начальник Финансово - экономического управления</t>
  </si>
  <si>
    <t>УТОЧНЕННЫЙ РЕЕСТР РАСХОДНЫХ ОБЯЗАТЕЛЬСТВ ЛЕНИНСКОГО ГОРОДСКОГО ОКРУГА МОСКОВСКОЙ ОБЛАСТИ</t>
  </si>
  <si>
    <t xml:space="preserve">                 ________________________      Л.В. Колмогорова</t>
  </si>
  <si>
    <t xml:space="preserve"> на  21.12.2023</t>
  </si>
  <si>
    <t xml:space="preserve">                                                                               (подпись)</t>
  </si>
  <si>
    <t>Финансовый орган муниципального образования</t>
  </si>
  <si>
    <t>ФЭУ АДМИНИСТРАЦИИ ЛЕНИНСКОГО ГО</t>
  </si>
  <si>
    <t xml:space="preserve"> </t>
  </si>
  <si>
    <t>Единица измерения: тыс. руб. (с точностью до первого десятичного знака)</t>
  </si>
  <si>
    <t>Наименование полномочия, _x000D_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</si>
  <si>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</si>
  <si>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t>
  </si>
  <si>
    <t>муниципальных образований</t>
  </si>
  <si>
    <t>Группа полномочий</t>
  </si>
  <si>
    <t xml:space="preserve">Код расхода по БК </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</si>
  <si>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</si>
  <si>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</si>
  <si>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</si>
  <si>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</si>
  <si>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</si>
  <si>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</si>
  <si>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</si>
  <si>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</si>
  <si>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</si>
  <si>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</si>
  <si>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</si>
  <si>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раздел/_x000D_
подраздел</t>
  </si>
  <si>
    <t>отчетный 2022 г.</t>
  </si>
  <si>
    <t>текущий 2023 г.</t>
  </si>
  <si>
    <t>очередной 2024 г.</t>
  </si>
  <si>
    <t>плановый период</t>
  </si>
  <si>
    <t>наименование, номер и дата</t>
  </si>
  <si>
    <t>номер статьи (подстатьи), пункта (подпункта)</t>
  </si>
  <si>
    <t>дата вступления в силу, срок действия</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</si>
  <si>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</si>
  <si>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</si>
  <si>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</si>
  <si>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</si>
  <si>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</si>
  <si>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</si>
  <si>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</si>
  <si>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</si>
  <si>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</si>
  <si>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1</t>
  </si>
  <si>
    <t>2</t>
  </si>
  <si>
    <t>3</t>
  </si>
  <si>
    <t>4</t>
  </si>
  <si>
    <t>5</t>
  </si>
  <si>
    <t>20=22+24+26+28</t>
  </si>
  <si>
    <t>21=23+25+27+29</t>
  </si>
  <si>
    <t>30=31+32+33+34</t>
  </si>
  <si>
    <t>35=36++37+38+39</t>
  </si>
  <si>
    <t>40=41+42+43+44</t>
  </si>
  <si>
    <t>45=46+47+48+49</t>
  </si>
  <si>
    <t>50=52+54+56+58</t>
  </si>
  <si>
    <t>51=53+55+57+59</t>
  </si>
  <si>
    <t>60=61+62+63+64</t>
  </si>
  <si>
    <t>65=66+67+68+69</t>
  </si>
  <si>
    <t>70=71+72+73+74</t>
  </si>
  <si>
    <t>75=76+77+78+79</t>
  </si>
  <si>
    <t>80=81+82+83+84</t>
  </si>
  <si>
    <t>85=86+87+88+89</t>
  </si>
  <si>
    <t>90=91+92+93+94</t>
  </si>
  <si>
    <t>95=96+97+98+99</t>
  </si>
  <si>
    <t>100=101+102+103+104</t>
  </si>
  <si>
    <t>105=106+107+108+109</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</si>
  <si>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</si>
  <si>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</si>
  <si>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</si>
  <si>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</si>
  <si>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</si>
  <si>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</si>
  <si>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1) Федеральный закон от 06.10.2003 № 131-ФЗ "Об общих принципах организации местного самоуправления в Российской Федерации"</t>
  </si>
  <si>
    <t>1)  ст. 16 п. 1 пп. 3</t>
  </si>
  <si>
    <t>1) 06.10.2003, не установлен</t>
  </si>
  <si>
    <t>1) Постановление Администрации от 01.11.2022 № 4761 "Об утверждении муниципальной программы Ленинского городского округа "Управление имуществом и муниципальными финансами"</t>
  </si>
  <si>
    <t>1) в целом</t>
  </si>
  <si>
    <t>1) 01.01.2023, 31.12.2025</t>
  </si>
  <si>
    <t>0113
0412
0501</t>
  </si>
  <si>
    <t>0</t>
  </si>
  <si>
    <t>Плановый метод</t>
  </si>
  <si>
    <t>2) Федеральный закон от 21.12.2001 № 178-ФЗ "О приватизации государственного и муниципального имущества"</t>
  </si>
  <si>
    <t>2)  ст. 2</t>
  </si>
  <si>
    <t>2) 27.04.2002, не установлен</t>
  </si>
  <si>
    <t>2) Постановление Администрации от 08.06.2022 № 2385 "О перепланировке нежилого помещения с кадастровым номером 50:21:0080304:2474 по адресу: Московская область, Ленинский район, д.Калиновка, д.57а"</t>
  </si>
  <si>
    <t>2) в целом</t>
  </si>
  <si>
    <t>2) 08.06.2022, не установлен</t>
  </si>
  <si>
    <t>3) Федеральный закон от 25.10.2001 № 136-ФЗ "Земельный кодекс Российской Федерации"</t>
  </si>
  <si>
    <t>3) в целом</t>
  </si>
  <si>
    <t>3) 09.11.2001, не установлен</t>
  </si>
  <si>
    <t>3) Постановление Администрации от 10.10.2022 № 4378 "О текущем ремонте нежилого помещения по адресу:Московская область, Ленинский городской округ, д.Мисайлово, микрорайон "Пригород Лесное", Пригородное шоссе, д.9,пом.417"</t>
  </si>
  <si>
    <t>3) 10.10.2022, не установлен</t>
  </si>
  <si>
    <t>4) Постановление Администрации от 11.03.2022 № 893 "Об утверждении решения о подготовке и реализации бюджетных инвестиций на осуществление капитальных вложений на приобретение нежилого здания и земельного участка в муниципальную собственность Ленинского городского округа Московской области"</t>
  </si>
  <si>
    <t>4) в целом</t>
  </si>
  <si>
    <t>4) 01.03.2022, не установлен</t>
  </si>
  <si>
    <t>5) Постановление Администрации от 30.08.2022 № 3697 "Об утверждении решения о подготовке и реализации бюджетных инвестиций на осуществление капитальных вложений на приобретение нежилых помещений в муниципальную собственность Ленинского городского округа Московской области "</t>
  </si>
  <si>
    <t>5) в целом</t>
  </si>
  <si>
    <t>5) 30.08.2022, не установлен</t>
  </si>
  <si>
    <t>6) Решение Совета депутатов от 23.09.2020 № 14/5 "Об утверждении Положения о порядке оформления бесхозяйного имущества в муниципальную собственность Ленинского городского округа Московской област"</t>
  </si>
  <si>
    <t>6) в целом</t>
  </si>
  <si>
    <t>6) 29.09.2020, не установлен</t>
  </si>
  <si>
    <t>7) Решение Совета депутатов от 23.12.2021 № 40/6 "Об установлении платы за пользование жилым помещением (платы за наем), для нанимателей жилых помещений по договорам социального найма жилых помещений государственного или муниципального жилищного фонда на территории Ленинского городского округа"</t>
  </si>
  <si>
    <t>7)  ст. в целом</t>
  </si>
  <si>
    <t>7) 01.01.2022, не установлен</t>
  </si>
  <si>
    <t>8) Решение Совета депутатов от 23.12.2021 № 40/7 "Об установлении размера платы за содержание жилого помещения по Ленинскому городскому округу Московской области с 01.01.2022 года"</t>
  </si>
  <si>
    <t>8) в целом</t>
  </si>
  <si>
    <t>8) 23.12.2021, не установлен</t>
  </si>
  <si>
    <t xml:space="preserve">Устав от 02.11.2020 № 17/1 "Устав Ленинского городского округа Московской области" </t>
  </si>
  <si>
    <t>9)  ст. 7 п. 1 пп. 3</t>
  </si>
  <si>
    <t>9) 27.11.2020, не установлен</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</si>
  <si>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</si>
  <si>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</si>
  <si>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1)  ст. 16 п. 1 пп. 4</t>
  </si>
  <si>
    <t>1) Постановление Администрации от 01.11.2022 № 4767 "Об утверждении муниципальной программы Ленинского городского округа "Развитие инженерной инфраструктуры, энергоэффективности и отрасли с обращения с отходами" и"</t>
  </si>
  <si>
    <t>19</t>
  </si>
  <si>
    <t>0113
0502
0602</t>
  </si>
  <si>
    <t>2) Федеральный закон от 26.03.2003 № 35-ФЗ "Об электроэнергетике"</t>
  </si>
  <si>
    <t>2)  ст. 21</t>
  </si>
  <si>
    <t>2) 31.03.2003, не установлен</t>
  </si>
  <si>
    <t>2) Постановление Администрации от 04.07.2022 № 2729 "О внесении изменений в Порядок предоставления субсидий на финансовое обеспечение затрат в связи с выполнением работ по капитальному ремонту объектов коммунальной инфраструктуры Ленинского городского округа Московской области, утвержденный постановлением администрации Ленинского городского округа от 03.02.2022 №366"</t>
  </si>
  <si>
    <t>2) 04.07.2022, не установлен</t>
  </si>
  <si>
    <t>3) Федеральный закон от 27.07.2010 № 190-ФЗ "О теплоснабжении"</t>
  </si>
  <si>
    <t>3)  ст. 6</t>
  </si>
  <si>
    <t>3) 30.07.2010, не установлен</t>
  </si>
  <si>
    <t>3) Постановление Администрации от 21.06.2022 № 2560 "Об утверждении результатов повторной государственной экспертизы проектной документации реконструкции водозаборного узла№15 д.Орлово мощностью 450,00  м .куб.в сут по адресу: Московская область, Ленинский муниципальный район, сельское поселение Молоковское, д.Орлово(корректировка)"</t>
  </si>
  <si>
    <t>3) 21.06.2022, не установлен</t>
  </si>
  <si>
    <t>4) Федеральный закон от 31.03.1999 № 69-ФЗ "О газоснабжении в Российской Федерации"</t>
  </si>
  <si>
    <t>4) 05.04.1999, не установлен</t>
  </si>
  <si>
    <t>4) Постановление Администрации от 23.09.2022 № 4143 "О внесении изменений в существенные условия муниципального контракта от 27.04.2021 №0148200005421000139 на выполнение работ по реконструкции водозаборного узла в п/о "Петровское" городского поселения Горки Ленинские Ленинского муниципального района Московской области"</t>
  </si>
  <si>
    <t>4) 23.09.2022, не установлен</t>
  </si>
  <si>
    <t>5) Постановление Администрации от 28.07.2022 № 3130 "Об утверждении результатов повторной экспертизы проектной документации строительства водозаборного узла в д.Дроздово сельского поселения Развилковское Ленинского муниципального района Московской области(корректировка)</t>
  </si>
  <si>
    <t>5) 28.07.2022, не установлен</t>
  </si>
  <si>
    <t>6) Постановление Администрации от 29.03.2022 № 1178 "Об утверждении Получателя субсидии на финансовое обеспечение затрат в связи с выполнением работ по капитальному ремонту объектов коммунальной инфраструктуры Ленинского городского округа Московской области"</t>
  </si>
  <si>
    <t>6) 29.03.2022, не установлен</t>
  </si>
  <si>
    <t>7) Устав от 02.11.2020 № 17/1 "Устав Ленинского городского округа Московской области"</t>
  </si>
  <si>
    <t>7)  ст. 7 п. 1 пп. 4</t>
  </si>
  <si>
    <t>7) 27.11.2020, не установлен</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</si>
  <si>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</si>
  <si>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</si>
  <si>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1)  ст. 16 п. 1 пп. 5</t>
  </si>
  <si>
    <t>1) 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</si>
  <si>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1) 23.04.2009, не установлен</t>
  </si>
  <si>
    <t>1) Постановление Администрации от 01.11.2022 № 4754 "Об утверждении муниципальной программы Ленинского городского округа "Формирование комфортной городской среды"</t>
  </si>
  <si>
    <t>0113
0408
0409</t>
  </si>
  <si>
    <t>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</si>
  <si>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  ст. 13</t>
  </si>
  <si>
    <t>2) 12.11.2007, не установлен</t>
  </si>
  <si>
    <t>2) Постановление Администрации от 01.11.2022 № 4755 "Об утверждении муниципальной программы Ленинского городского округа "Развитие и функционирование дорожно-транспортного комплекса"</t>
  </si>
  <si>
    <t>2) 01.09.2023, 31.12.2025</t>
  </si>
  <si>
    <t>3) Постановление Администрации от 21.09.2022 № 4084 "Об утверждении проектной документации по строительству разноуровневого пешеходного перехода у ст.Расторгуево в Ленинском городском округе Московской области в части оценки соответствия результатов инженерных изысканий требованиям технических регламентов, оценки соответствия проектной документации установленным требованиям, проверки достоверности определения сметной стоимости"</t>
  </si>
  <si>
    <t>3) 20.09.2022, не установлен</t>
  </si>
  <si>
    <t>4) Устав от 02.11.2020 № 17/1 "Устав Ленинского городского округа Московской области"</t>
  </si>
  <si>
    <t>4)  ст. 7 п. 1 пп. 5</t>
  </si>
  <si>
    <t>4) 27.11.2020, не установлен</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</si>
  <si>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</si>
  <si>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</si>
  <si>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1) Устав от 02.11.2020 № 17/1 "Устав Ленинского городского округа Московской области"</t>
  </si>
  <si>
    <t>1)  ст. 7 п. 1 пп. 6</t>
  </si>
  <si>
    <t>1) 27.11.2020, не установлен</t>
  </si>
  <si>
    <t>18</t>
  </si>
  <si>
    <t>1004</t>
  </si>
  <si>
    <t>2) Федеральный закон от 29.12.2004 № 188-ФЗ "Жилищный кодекс Российской Федерации"</t>
  </si>
  <si>
    <t>2)  ст. 14</t>
  </si>
  <si>
    <t>2) 01.03.2005, не установлен</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</si>
  <si>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</si>
  <si>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</si>
  <si>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1)  ст. 16 п. 1 пп. 7</t>
  </si>
  <si>
    <t>1) Закон Московской области от 27.12.2005 № 268/2005-ОЗ "Об организации транспортного обслуживания населения на территории Московской области"</t>
  </si>
  <si>
    <t>1)  ст. 4.1</t>
  </si>
  <si>
    <t>1) 22.01.2006, не установлен</t>
  </si>
  <si>
    <t>1) Постановление Администрации от 01.11.2022 № 4755 "Об утверждении муниципальной программы Ленинского городского округа "Развитие и функционирование дорожно-транспортного комплекса"</t>
  </si>
  <si>
    <t>1) 01.09.2023, 31.12.2025</t>
  </si>
  <si>
    <t>0408</t>
  </si>
  <si>
    <t>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</si>
  <si>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2)  ст. 11</t>
  </si>
  <si>
    <t>2) 14.07.2015, не установлен</t>
  </si>
  <si>
    <t>2) Устав от 02.11.2020 № 17/1 "Устав Ленинского городского округа Московской области"</t>
  </si>
  <si>
    <t>2)  ст. 7 п. 1 пп. 7</t>
  </si>
  <si>
    <t>2) 27.11.2020, не установлен</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</si>
  <si>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</si>
  <si>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2513</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</si>
  <si>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</si>
  <si>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</si>
  <si>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1) Федеральный закон от 06.03.2006 № 35-ФЗ "О противодействии терроризму"</t>
  </si>
  <si>
    <t>1)  ст. 5.2</t>
  </si>
  <si>
    <t>1) 10.03.2006, не установлен</t>
  </si>
  <si>
    <t>1) Постановление Администрации от 01.11.2022 № 4753 "Об утверждении муниципальной программы Ленинского городского округа "Безопасность и обеспечение безопасности жизнедеятельности населения"</t>
  </si>
  <si>
    <t>12</t>
  </si>
  <si>
    <t>0314</t>
  </si>
  <si>
    <t>2) Федеральный закон от 06.10.2003 № 131-ФЗ "Об общих принципах организации местного самоуправления в Российской Федерации"</t>
  </si>
  <si>
    <t>2)  ст. 16 п. 1 пп. 7.1</t>
  </si>
  <si>
    <t>2) 06.10.2003, не установлен</t>
  </si>
  <si>
    <t>2) Постановление Администрации от 06.08.2020 № 1301 "Об утверждении Положения об организации и ведении гражданской обороны в Ленинском городском округе Московской области"</t>
  </si>
  <si>
    <t>2)  ст. в целом</t>
  </si>
  <si>
    <t>2) 04.09.2020, не установлен</t>
  </si>
  <si>
    <t>3) Устав от 02.11.2020 № 17/1 "Устав Ленинского городского округа Московской области"</t>
  </si>
  <si>
    <t>3)  ст. 7 п. 1 пп. 8</t>
  </si>
  <si>
    <t>3) 27.11.2020, не установлен</t>
  </si>
  <si>
    <t>2.1.16 участие в предупреждении и ликвидации последствий чрезвычайных ситуаций в границах городского округа</t>
  </si>
  <si>
    <t>2517</t>
  </si>
  <si>
    <t>1)  ст. 16 п. 1 пп. 8</t>
  </si>
  <si>
    <t>1) 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</si>
  <si>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1)  ст. 5</t>
  </si>
  <si>
    <t>1) 25.05.2005, не установлен</t>
  </si>
  <si>
    <t>1)  ст. 7 п. 1 пп. 10</t>
  </si>
  <si>
    <t>0309
0310</t>
  </si>
  <si>
    <t>2) Федеральный закон от 12.02.1998 № 28-ФЗ "О гражданской обороне"</t>
  </si>
  <si>
    <t>2)  ст. 18</t>
  </si>
  <si>
    <t>2) 16.02.1998, не установлен</t>
  </si>
  <si>
    <t>3) Федеральный закон от 21.12.1994 № 68-ФЗ "О защите населения и территорий от чрезвычайных ситуаций природного и техногенного характера"</t>
  </si>
  <si>
    <t>3)  ст. 11,24</t>
  </si>
  <si>
    <t>3) 24.12.1994, не установлен</t>
  </si>
  <si>
    <t>2.1.19 обеспечение первичных мер пожарной безопасности в границах городского округа</t>
  </si>
  <si>
    <t>2520</t>
  </si>
  <si>
    <t>1)  ст. 16 п. 1 пп. 10</t>
  </si>
  <si>
    <t>1) Закон Московской области от 27.12.2005 № 269/2005-ОЗ "О пожарной безопасности в Московской области"</t>
  </si>
  <si>
    <t>1)  ст. 4</t>
  </si>
  <si>
    <t>1) 10.01.2006, не установлен</t>
  </si>
  <si>
    <t>0310
0314
0502</t>
  </si>
  <si>
    <t>2) Федеральный закон от 21.12.1994 № 69-ФЗ "О пожарной безопасности"</t>
  </si>
  <si>
    <t>2)  ст. 10</t>
  </si>
  <si>
    <t>2) 26.12.1994, не установлен</t>
  </si>
  <si>
    <t>2) Постановление Администрации от 23.05.2022 № 2068 "Об обеспечении первичных мер пожарной безопасности на территории Ленинского городского округа Московской области"</t>
  </si>
  <si>
    <t>2) 23.05.2022, не установлен</t>
  </si>
  <si>
    <t>3)  ст. 7 п. 1 пп. 12</t>
  </si>
  <si>
    <t>2.1.20 организация мероприятий по охране окружающей среды в границах городского округа</t>
  </si>
  <si>
    <t>2521</t>
  </si>
  <si>
    <t>1)  ст. 16 п. 1 пп. 11</t>
  </si>
  <si>
    <t>1) Закон Московской области от 22.12.2006 № 240/2006-ОЗ "Об охране окружающей среды в Московской области"</t>
  </si>
  <si>
    <t>1) 08.01.2007, не установлен</t>
  </si>
  <si>
    <t>1) Постановление Администрации от 01.11.2022 № 4762 "Об утверждении муниципальной программы Ленинского городского округа "Экология и окружающая среда"</t>
  </si>
  <si>
    <t>23</t>
  </si>
  <si>
    <t>0406
0605</t>
  </si>
  <si>
    <t>2) Федеральный закон от 10.01.2002 № 7-ФЗ "Об охране окружающей среды"</t>
  </si>
  <si>
    <t>2)  ст. 7</t>
  </si>
  <si>
    <t>2) 12.01.2002, не установлен</t>
  </si>
  <si>
    <t>2)  ст. 7 п. 7 пп. 13</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</si>
  <si>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</si>
  <si>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</si>
  <si>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1)  ст. 16 п. 1 пп. 13</t>
  </si>
  <si>
    <t>1) Закон Московской области от 27.07.2013 № 94/2013-ОЗ "Об образовании"</t>
  </si>
  <si>
    <t>1)  ст. 11 п. 1 пп. 3</t>
  </si>
  <si>
    <t>1) 01.09.2013, не установлен</t>
  </si>
  <si>
    <t>1) Постановление Администрации от 01.11.2022 № 4751 "Об утверждении муниципальной программы Ленинского городского округа "Образование"</t>
  </si>
  <si>
    <t>1) 01.01.2023, не установлен</t>
  </si>
  <si>
    <t>6</t>
  </si>
  <si>
    <t>0502
0701
0702
0709</t>
  </si>
  <si>
    <t>2) Федеральный закон от 29.12.2012 № 273-ФЗ "Об образовании в Российской Федерации"</t>
  </si>
  <si>
    <t>2) 01.09.2013, не установлен</t>
  </si>
  <si>
    <t>2) Постановление Администрации от 01.11.2022 № 4768 "Об утверждении муниципальной программы Ленинского городского округа "Строительство объектов социальной инфраструктуры"</t>
  </si>
  <si>
    <t>2) 01.01.2023, 31.12.2025</t>
  </si>
  <si>
    <t>3) Постановление Администрации от 04.04.2022 № 1303 "О предоставлении дополнительной меры социальной поддержки выпускникам профессиональных образовательных организаций или образовательных организаций высшего образования – молодым специалистам, приступившим в год окончания соответствующей образовательной организации к работе на должностях педагогических работников в муниципальных образовательных организациях Ленинского городского округа Московской области"</t>
  </si>
  <si>
    <t>3)  ст. в целом</t>
  </si>
  <si>
    <t>3) 04.04.2022, не установлен</t>
  </si>
  <si>
    <t>4) Постановление Администрации от 12.05.2022 № 1867 "Об утверждении проектной документации пр объекту:"Дошкольное образовательное учреждение №5 на 325 мест по адресу : МО., Ленинский район, п.Битца(ПИР и строительство) в части достоверности определения сметной стоимости"</t>
  </si>
  <si>
    <t>4) 12.05.2022, не установлен</t>
  </si>
  <si>
    <t>5) Постановление Администрации от 12.05.2022 № 1869 "Об утверждении проектной документации пр объекту:"Дошкольная образовательная организация на 325 ест корп.Д1, по адресу : МО., Ленинский район, с/п Булатниковское, д.Боброво ,мер."Боброво"(Восточное Бутово) в части проверки достоверности определения сметной стоимости"</t>
  </si>
  <si>
    <t>5) 12.05.2022, не установлен</t>
  </si>
  <si>
    <t>6) Постановление Администрации от 12.05.2022 № 1870 "Об утверждении проектной документации пр объекту:"Дошкольная образовательная организация на 225 ест корп.Д4, по адресу : МО., Ленинский район, с/п Булатниковское, д.Боброво ,мер."Боброво"(Восточное Бутово) в части проверки достоверности определения сметной стоимости"</t>
  </si>
  <si>
    <t>6) 12.05.2022, не установлен</t>
  </si>
  <si>
    <t>7) Постановление Администрации от 12.07.2022 № 2879 "Об утверждении Порядка предоставления и расходования субсидии из бюджета Ленинского городского округа Московской области на государственную поддержку частных дошкольных образовательных организаций с целью возмещения расходов на присмотр и уход, содержание имущества и арендную плату за использование помещений за счет средств бюджетов Московской области и Ленинского городского округа Московской области"</t>
  </si>
  <si>
    <t>7) 12.07.2022, не установлен</t>
  </si>
  <si>
    <t>8) Постановление Администрации от 12.09.2022 № 3967 "Об утверждении проектной документации по объекту "Дошкольное образовательное учреждение на 200 мест (ДОУ 2.2) по адресу: Московская область, Ленинский городской округ, вблизи р.п.Лопатино"в части оценки соответствия проектной документации установленным требованиям, проверки достоверности определения сметной стоимости"</t>
  </si>
  <si>
    <t>8) 12.09.2022, не установлен</t>
  </si>
  <si>
    <t>9)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</si>
  <si>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9) в целом</t>
  </si>
  <si>
    <t>9) 01.09.2020, не установлен</t>
  </si>
  <si>
    <t>10) Постановление Администрации от 15.07.2021 № 2492 "Об утверждении Положения о порядке и условиях выплаты пособия выпускникам профессиональных образовательных организаций или образовательных орг"</t>
  </si>
  <si>
    <t>10)  ст. в целом</t>
  </si>
  <si>
    <t>10) 01.01.2021, не установлен</t>
  </si>
  <si>
    <t>11) Постановление Администрации от 16.06.2023 № 2371 "Об утверждении проектной документации по объекту экспертизы "Детский сад на 340 мест по адресу:МО, Ленинский городской округ, п. Развилка (ПИР и строительство)"</t>
  </si>
  <si>
    <t>11) в целом</t>
  </si>
  <si>
    <t>11) 16.06.2023, не установлен</t>
  </si>
  <si>
    <t>12) Постановление Администрации от 20.09.2022 № 4077 "Об утверждении проектной документации по объекту "Дошкольное образовательное учреждение №5 на 325 мест по адресу:Московская область, Ленинский городской округ,п.Битца(ПИР и строительство)"в части оценки в рамках экспертного сопровождения соответствия внесенных в проектную документацию изменений установленным требованиям"</t>
  </si>
  <si>
    <t>12) в целом</t>
  </si>
  <si>
    <t>12) 20.09.2022, не установлен</t>
  </si>
  <si>
    <t>13) Постановление Администрации от 21.02.2023 № 620 "Об утверждении проектной документации по объекту "Дошкольная образовательная организация на 225 мест корп. Д4, по адресу: МО, Ленинский район, с/п Булатниковское, д.Боброво, мкр. "Боброво"(Восточное Бутово)" в части проверки достоверности  определения сметной стоимости"</t>
  </si>
  <si>
    <t>13)  ст. в целом</t>
  </si>
  <si>
    <t>13) 21.02.2023, не установлен</t>
  </si>
  <si>
    <t>14) Постановление Администрации от 22.07.2022 № 3040 "Об утверждении проектной документации по объекту"Детский сад на 340 мест по адресу:Московская область, Ленинский городской округ, п.Развилка (ПИР и строительство)" в части проверки достоверности определения сметной стоимости "</t>
  </si>
  <si>
    <t>14) в целом</t>
  </si>
  <si>
    <t>14) 22.07.2022, не установлен</t>
  </si>
  <si>
    <t>15) Постановление Администрации от 23.09.2022 № 4144 "О внесении изменений в существенные условия муниципального контракта от 31.05.2021 №014820000542100169 на выполнение работ и оказание, связанных с одновременным выполнением инженерных изысканий, подготовки проектной документации, разработки проектной документации, выполнения работ по строительству объекту капитального строительства,поставку оборудования,необходимого для обеспечения эксплуатации объекта:Детский сад на 340 мест по адресу:Московская область Ленинский городской округ, п.Развилка"</t>
  </si>
  <si>
    <t>15)  ст. в целом</t>
  </si>
  <si>
    <t>15) 23.09.2022, не установлен</t>
  </si>
  <si>
    <t>16)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</si>
  <si>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16)  ст. в целом</t>
  </si>
  <si>
    <t>16) 29.03.2022, не установлен</t>
  </si>
  <si>
    <t>17) Постановление Администрации от 29.12.2022 № 5759 "Об утверждении базовых нормативных затрат на оказание муниципальных услуг, предоставляемых муниципальными бюджетными и автономными образовательными организациями, реализующими основные общеобразовательные программы дошкольного образования, программы начального общего, основного общего, среднего общего образования и в части реализации обучения по дополнительным общеразвивающим программам, подведомственными Управлению образования администрации Ленинского городского округа Московской области на 2023 год и плановый период 2024-2025 годов"</t>
  </si>
  <si>
    <t>17) в целом</t>
  </si>
  <si>
    <t>17) 01.01.2023, 31.12.2025</t>
  </si>
  <si>
    <t>18)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</si>
  <si>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18)  ст. в целом</t>
  </si>
  <si>
    <t>18) 01.01.2022, не установлен</t>
  </si>
  <si>
    <t>19) Решение Совета депутатов от 23.12.2021 № 40/2 "О дополнительных мерах социальной поддержки многодетных семей, имеющих детей в возрасте от 3 до 7 лет, при предоставлении письменного отказа от места в дошкольной организации Ленинского городского округа или права на получение такого места, зарегистрированных по месту жительства в Ленинском городском округе Московской области"</t>
  </si>
  <si>
    <t>19)  ст. в целом</t>
  </si>
  <si>
    <t>19) 01.01.2022, не установлен</t>
  </si>
  <si>
    <t>20) Устав от 02.11.2020 № 17/1 "Устав Ленинского городского округа Московской области"</t>
  </si>
  <si>
    <t>20)  ст. 7 п. 1 пп. 14</t>
  </si>
  <si>
    <t>20) 27.11.2020, не установлен</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</si>
  <si>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</si>
  <si>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</si>
  <si>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0113
0310
0503
0702
0709</t>
  </si>
  <si>
    <t>2)  ст. 9</t>
  </si>
  <si>
    <t>2) Постановление Администрации от 01.11.2022 № 4760 "Об утверждении муниципальной программы Ленинского городского округа "Развитие институтов гражданского общества, повышение эффективности местного самоуправления и реализации молодежной политики"</t>
  </si>
  <si>
    <t>3) Постановление Администрации от 01.11.2022 № 4768 "Об утверждении муниципальной программы Ленинского городского округа "Строительство объектов социальной инфраструктуры"</t>
  </si>
  <si>
    <t>3) 01.01.2023, 31.12.2025</t>
  </si>
  <si>
    <t>4) Постановление Администрации от 04.04.2022 № 1303 "О предоставлении дополнительной меры социальной поддержки выпускникам профессиональных образовательных организаций или образовательных организаций высшего образования – молодым специалистам, приступившим в год окончания соответствующей образовательной организации к работе на должностях педагогических работников в муниципальных образовательных организациях Ленинского городского округа Московской области"</t>
  </si>
  <si>
    <t>4)  ст. в целом</t>
  </si>
  <si>
    <t>4) 04.04.2022, не установлен</t>
  </si>
  <si>
    <t>5) Постановление Администрации от 07.04.2023 № 1307 "Об утверждении проектной документации по объекту "Средняя общеобразовательная школа на 1100 мест по адресу:МО, Ленинский городской округ, восточнее с.Ермолино"</t>
  </si>
  <si>
    <t>5) 07.08.2023, не установлен</t>
  </si>
  <si>
    <t>6) Постановление Администрации от 12.08.2022 № 3386 "Об утверждении проектной документации по объекту "Средняя общеобразовательная школа на 1350 мест по адресу: Московская область, Ленинский городской округ, п.Развилка , квартал "Римский" в части проверки достоверности и определения сметной стоимости "</t>
  </si>
  <si>
    <t>6) 15.08.2022, не установлен</t>
  </si>
  <si>
    <t>7)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</si>
  <si>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7) 29.03.2022, не установлен</t>
  </si>
  <si>
    <t>8)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</si>
  <si>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8)  ст. в целом</t>
  </si>
  <si>
    <t>8) 01.01.2022, не установлен</t>
  </si>
  <si>
    <t>9) Устав от 02.11.2020 № 17/1 "Устав Ленинского городского округа Московской области"</t>
  </si>
  <si>
    <t>9)  ст. 7 п. 1 пп. 14</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</si>
  <si>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</si>
  <si>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</si>
  <si>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0702
0709</t>
  </si>
  <si>
    <t>4) Постановление Администрации от 09.06.2023 № 2264 "Об утверждении проектной документации по объекту экспертизы "Средняя общеобразовательная школа на 825 мест,Ленинский городской округ, р.п.Дрожжино, ЖК "Дрожжино-2"</t>
  </si>
  <si>
    <t>4) 09.06.2023, не установлен</t>
  </si>
  <si>
    <t>5) Постановление Администрации от 12.05.2022 № 1868 "Об утверждении проектной документации пр объекту:"Средняя общеобразовательная школа на 825 мест, Ленинский городской округ , р.п. Дрожжино, ЖК "Дрожжино-2" в части проверки  достоверности  определения  сметной стоимости"</t>
  </si>
  <si>
    <t>6)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</si>
  <si>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6) 01.09.2020, не установлен</t>
  </si>
  <si>
    <t>7) Постановление Администрации от 24.08.2022 № 3622 "Об утверждении проектной документации по объекту "Средняя общеобразовательная школа на 1550 мест по адресу: Московская область, Ленинский городской округ, п.Битца" в части оценки соответствия результатов инженерных изысканий требованиям технических регламентов, оценки соответствия проектной документации установленным требованиям, проверки достоверности определения сметной стоимости "</t>
  </si>
  <si>
    <t>7) 24.08.2022, не установлен</t>
  </si>
  <si>
    <t>8)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</si>
  <si>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8) 29.03.2022, не установлен</t>
  </si>
  <si>
    <t>9)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</si>
  <si>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9)  ст. в целом</t>
  </si>
  <si>
    <t>9) 01.01.2022, не установлен</t>
  </si>
  <si>
    <t>10) Устав от 02.11.2020 № 17/1 "Устав Ленинского городского округа Московской области"</t>
  </si>
  <si>
    <t>10)  ст. 7 п. 1 пп. 14</t>
  </si>
  <si>
    <t>10) 27.11.2020, не установлен</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</si>
  <si>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</si>
  <si>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</si>
  <si>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0703</t>
  </si>
  <si>
    <t>2) Постановление Администрации от 07.07.2022 № 2824 "Об утверждении количества обучающихся на бюджетном отделении в Детских школах искусств, подведомственных Управлению по делам молодёжи, культуре и спорту администрации Ленинского городского округа"</t>
  </si>
  <si>
    <t>2) 07.07.2022, не установлен</t>
  </si>
  <si>
    <t>3)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</si>
  <si>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3) 01.09.2020, не установлен</t>
  </si>
  <si>
    <t>4) Постановление Администрации от 28.12.2021 № 5030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2022 год и плановый период 2023-2024 годов"</t>
  </si>
  <si>
    <t>4) 01.01.2022, 31.12.2024</t>
  </si>
  <si>
    <t>5) Постановление Администрации от 30.09.2020 № 2091 "Об утверждении Правил персонифицированного финансирования дополнительного образования детей в Ленинском городском округе Московской области"</t>
  </si>
  <si>
    <t>5)  ст. в целом</t>
  </si>
  <si>
    <t>5) 30.09.2020, не установлен</t>
  </si>
  <si>
    <t>6)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</si>
  <si>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6)  ст. в целом</t>
  </si>
  <si>
    <t>6) 01.01.2022, не установлен</t>
  </si>
  <si>
    <t>7)  ст. 7 п. 1 пп. 14</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</si>
  <si>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</si>
  <si>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</si>
  <si>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1) Постановление Администрации от 01.11.2022 № 4739 "Об утверждении муниципальной программы Ленинского городского округа "Социальная защита населения"</t>
  </si>
  <si>
    <t>0709</t>
  </si>
  <si>
    <t>2)  ст. 28 п. 5</t>
  </si>
  <si>
    <t>2) Постановление Администрации от 26.05.2023 № 2041 "Об утверждении Положения о порядке организации и обеспечения отдыха, занятости детей, подростков и молодежи в Ленинском городском округе Московской области в каникулярное время"</t>
  </si>
  <si>
    <t>2)  п. в целом</t>
  </si>
  <si>
    <t>2) 26.05.2023, не установлен</t>
  </si>
  <si>
    <t>3) Постановление Администрации от 30.09.2020 № 2091 "Об утверждении Правил персонифицированного финансирования дополнительного образования детей в Ленинском городском округе Московской области"</t>
  </si>
  <si>
    <t>3) 30.09.2020, не установлен</t>
  </si>
  <si>
    <t>4)  ст. 7 п. 1 пп. 14</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</si>
  <si>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</si>
  <si>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</si>
  <si>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0702
0703
0709</t>
  </si>
  <si>
    <t>2)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</si>
  <si>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2) 01.09.2020, не установлен</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</si>
  <si>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</si>
  <si>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2528</t>
  </si>
  <si>
    <t>1)  ст. 16 п. 1 пп. 14</t>
  </si>
  <si>
    <t>1) Закон Московской области от 14.11.2013 № 132/2013-ОЗ "О здравоохранении в Московской области"</t>
  </si>
  <si>
    <t>1)  ст. 7</t>
  </si>
  <si>
    <t>1) 21.11.2013, не установлен</t>
  </si>
  <si>
    <t>1) Постановление Администрации от 20.08.2021 № 2966 "Об утверждении Положения о порядке предоставления мер социальной поддержки медицинским работникам государственных учреждений здравоохранения Московской области, расположенных на территории Ленинского городского округа Московской области"</t>
  </si>
  <si>
    <t>1)  ст. в целом</t>
  </si>
  <si>
    <t>1) 20.08.2021, 31.12.2024</t>
  </si>
  <si>
    <t>8</t>
  </si>
  <si>
    <t>1006</t>
  </si>
  <si>
    <t>2) Федеральный закон от 21.11.2011 № 323-ФЗ "Об основах охраны здоровья граждан в Российской Федерации"</t>
  </si>
  <si>
    <t>2)  ст. 17</t>
  </si>
  <si>
    <t>2) 22.11.2011, не установлен</t>
  </si>
  <si>
    <t>2) Решение Совета депутатов от 01.12.2021 № 39/4 "Об утверждении Положения о мерах социальной поддержки отдельных категорий работников государственных учреждений здравоохранения, расположенных на территории Ленинского городского округа Московской области"</t>
  </si>
  <si>
    <t>2) 01.01.2022, не установлен</t>
  </si>
  <si>
    <t>3)  ст. 7 п. 1 пп. 15</t>
  </si>
  <si>
    <t>2.1.28 создание условий для обеспечения жителей городского округа услугами связи, общественного питания, торговли и бытового обслуживания</t>
  </si>
  <si>
    <t>2529</t>
  </si>
  <si>
    <t>1)  ст. 16 п. 1 пп. 15</t>
  </si>
  <si>
    <t>1) Постановление Администрации от 24.08.2022 № 3621 "Об утверждении Получателя субсидии на финансовое обеспечение затрат, связанных с выполнением работ по капитальному ремонту помещений и укреплению материально-технической базы банного комплекса"</t>
  </si>
  <si>
    <t>1) 24.08.2022, не установлен</t>
  </si>
  <si>
    <t>0502</t>
  </si>
  <si>
    <t>2)  ст. 7 п. 1 пп. 16</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</si>
  <si>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</si>
  <si>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</si>
  <si>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1) Закон Российской Федерации от 09.10.1992 № 3612-1 "Основы законодательства Российской Федерации о культуре"</t>
  </si>
  <si>
    <t>1)  ст. 40</t>
  </si>
  <si>
    <t>1) 17.11.1992, не установлен</t>
  </si>
  <si>
    <t>1) Закон Московской области от 03.12.2015 № 215/2015-ОЗ "О библиотечном обслуживании населения Московской области"</t>
  </si>
  <si>
    <t>1)  ст. 9</t>
  </si>
  <si>
    <t>1) 14.12.2015, не установлен</t>
  </si>
  <si>
    <t>1) Постановление Администрации от 01.11.2022 № 4758 "Об утверждении муниципальной программы Ленинского городского округа "Культура и туризм"</t>
  </si>
  <si>
    <t>7</t>
  </si>
  <si>
    <t>0801</t>
  </si>
  <si>
    <t>2)  ст. 16 п. 1 пп. 16</t>
  </si>
  <si>
    <t>2) Постановление Администрации от 25.11.2020 № 2891 "Об утверждении Положения об оплате труда работников муниципальных учреждений культуры Ленинского городского округа Московской области"</t>
  </si>
  <si>
    <t>2) 01.01.2021, не установлен</t>
  </si>
  <si>
    <t>3) Федеральный закон от 29.12.1994 № 78-ФЗ "О библиотечном деле"</t>
  </si>
  <si>
    <t>3)  ст. 15</t>
  </si>
  <si>
    <t>3) 02.01.1995, не установлен</t>
  </si>
  <si>
    <t>3) Постановление Администрации от 28.12.2021 № 5030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2022 год и плановый период 2023-2024 годов"</t>
  </si>
  <si>
    <t>3) 01.01.2022, 31.12.2024</t>
  </si>
  <si>
    <t>4)  ст. 7 п. 1 пп. 17</t>
  </si>
  <si>
    <t>2.1.30 создание условий для организации досуга и обеспечения жителей городского округа услугами организаций культуры</t>
  </si>
  <si>
    <t>2531</t>
  </si>
  <si>
    <t>0801
0802
1006</t>
  </si>
  <si>
    <t>2)  ст. 16 п. 1 пп. 17</t>
  </si>
  <si>
    <t>2)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</si>
  <si>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3) Постановление Администрации от 20.09.2022 № 4076 "Об утверждении Положения об организации деятельности клубных формирований муниципальных культурно-досуговых учреждений Ленинского городского округа Московской области"</t>
  </si>
  <si>
    <t>3) 01.09.2022, не установлен</t>
  </si>
  <si>
    <t>4) Постановление Администрации от 25.11.2020 № 2891 "Об утверждении Положения об оплате труда работников муниципальных учреждений культуры Ленинского городского округа Московской области"</t>
  </si>
  <si>
    <t>4) 01.01.2021, не установлен</t>
  </si>
  <si>
    <t>5) Постановление Администрации от 26.06.2023 № 2507 "Об утверждении Положения об оплате труда работников муниципального бюджетного учреждения Ленинского городского округа Московской области "Парк культуры и отдыха г. Видное"</t>
  </si>
  <si>
    <t>5) 01.07.2023, не установлен</t>
  </si>
  <si>
    <t>6) Постановление Администрации от 28.12.2021 № 5030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2022 год и плановый период 2023-2024 годов"</t>
  </si>
  <si>
    <t>6) 01.01.2022, 31.12.2024</t>
  </si>
  <si>
    <t>7)  ст. 7 п. 1 пп. 18</t>
  </si>
  <si>
    <t>2.1.33 обеспечение условий для развития на территории городского округа физической культуры, школьного спорта и массового спорта</t>
  </si>
  <si>
    <t>2534</t>
  </si>
  <si>
    <t>1) Федеральный закон от 04.12.2007 № 329-ФЗ "О физической культуре и спорте в Российской Федерации"</t>
  </si>
  <si>
    <t>1)  ст. 38 п. 4 пп. 1</t>
  </si>
  <si>
    <t>1) 30.03.2008, не установлен</t>
  </si>
  <si>
    <t>1) Закон Московской области от 27.12.2008 № 226/2008-ОЗ "O физической культуре и спорте в Московской области"</t>
  </si>
  <si>
    <t>1)  ст. 2</t>
  </si>
  <si>
    <t>1) 31.12.2008, не установлен</t>
  </si>
  <si>
    <t>1) Постановление Администрации от 01.11.2022 № 4765 "Об утверждении муниципальной программы Ленинского городского округа "Спорт"</t>
  </si>
  <si>
    <t>11</t>
  </si>
  <si>
    <t>1101
1103</t>
  </si>
  <si>
    <t>2)  ст. 16 п. 1 пп. 19</t>
  </si>
  <si>
    <t>2) Постановление Администрации от 04.10.2022 № 4324 "Об утверждении Порядка предоставления субсидии на поддержку социально-ориентированных некоммерческих организаций, не являющихся государственными (муниципальными) учреждениями, на реализацию проектов в сфере физической культуры и спорта по развитию футбола на территории Ленинского городского округа Московской области"</t>
  </si>
  <si>
    <t>2) 04.10.2022, не установлен</t>
  </si>
  <si>
    <t>3) Постановление Администрации от 17.08.2023 № 3364 "Об оплате труда работников муниципальных учреждений дополнительного образования Ленинского городского округа Московской области, реализующих дополнительные общеобразовательные программы в области физической культуры и спорта"</t>
  </si>
  <si>
    <t>3) 01.09.2023, не установлен</t>
  </si>
  <si>
    <t>4) Постановление Администрации от 17.12.2020 № 3136 "Об утверждении Положения об оплате труда работников муниципальных учреждений физической культуры и спорта Ленинского городского округа Московской области "</t>
  </si>
  <si>
    <t>5)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</si>
  <si>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5) 01.01.2021, не установлен</t>
  </si>
  <si>
    <t>7)  ст. 7 п. 1 пп. 21</t>
  </si>
  <si>
    <t>2.1.34 организация проведения официальных физкультурно-оздоровительных и спортивных мероприятий городского округа</t>
  </si>
  <si>
    <t>2535</t>
  </si>
  <si>
    <t>1)  ст. 38 п. 4 пп. 2</t>
  </si>
  <si>
    <t>1102
1103</t>
  </si>
  <si>
    <t>2) Постановление Администрации от 28.12.2021 № 5030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2022 год и плановый период 2023-2024 годов"</t>
  </si>
  <si>
    <t>2) 01.01.2022, 31.12.2024</t>
  </si>
  <si>
    <t>2.1.35 создание условий для массового отдыха жителей городского округа и организация обустройства мест массового отдыха населения</t>
  </si>
  <si>
    <t>2536</t>
  </si>
  <si>
    <t>1)  ст. 16 п. 1 пп. 20</t>
  </si>
  <si>
    <t>21</t>
  </si>
  <si>
    <t>0503</t>
  </si>
  <si>
    <t>2) Федеральный закон от 14.03.1995 № 33-ФЗ "Об особо охраняемых природных территориях"</t>
  </si>
  <si>
    <t>2) 20.03.1995, не установлен</t>
  </si>
  <si>
    <t>2) Постановление Администрации от 26.06.2023 № 2507 "Об утверждении Положения об оплате труда работников муниципального бюджетного учреждения Ленинского городского округа Московской области "Парк культуры и отдыха г. Видное"</t>
  </si>
  <si>
    <t>2) 01.07.2023, не установлен</t>
  </si>
  <si>
    <t>3)  ст. 7 п. 1 пп. 22</t>
  </si>
  <si>
    <t>2.1.37 организация ритуальных услуг и содержание мест захоронения</t>
  </si>
  <si>
    <t>2538</t>
  </si>
  <si>
    <t>1)  ст. 16 п. 1 пп. 23</t>
  </si>
  <si>
    <t>1) Закон Московской области от 17.07.2007 № 115/2007-ОЗ "О погребении и похоронном деле в Московской области"</t>
  </si>
  <si>
    <t>1) 01.01.2008, не установлен</t>
  </si>
  <si>
    <t>0412
0503
1006</t>
  </si>
  <si>
    <t>2) Федеральный закон от 12.01.1996 № 8-ФЗ "О погребении и похоронном деле"</t>
  </si>
  <si>
    <t>2)  ст. 26</t>
  </si>
  <si>
    <t>2) 15.01.1996, не установлен</t>
  </si>
  <si>
    <t>2) Постановление Администрации от 23.09.2021 № 3474 "Об утверждении Положения об оплате труда работников муниципального бюджетного учреждения "Специализированная похоронно-ритуальная служба"</t>
  </si>
  <si>
    <t>2) 23.10.2021, не установлен</t>
  </si>
  <si>
    <t>3)  ст. 7 п. 1 пп. 24</t>
  </si>
  <si>
    <t>2.1.39 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</si>
  <si>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2540</t>
  </si>
  <si>
    <t>1)  ст. 16 п. 1 пп. 25</t>
  </si>
  <si>
    <t>1) Закон Московской области от 22.10.2009 № 121/2009-ОЗ "Об обеспечении беспрепятственного доступа инвалидов и других маломобильных групп населения к объектам социальной, транспортной и инженерной инфраструктур в Московской области"</t>
  </si>
  <si>
    <t>1)  ст. 6</t>
  </si>
  <si>
    <t>1) 01.01.2011, не установлен</t>
  </si>
  <si>
    <t>0501</t>
  </si>
  <si>
    <t>2) Закон Московской области от 30.12.2014 № 191/2014-ОЗ "О регулировании дополнительных вопросов в сфере благоустройства в Московской области"</t>
  </si>
  <si>
    <t>2)  ст. 71 п. в)</t>
  </si>
  <si>
    <t>2) 01.01.2015, не установлен</t>
  </si>
  <si>
    <t>2) Постановление Администрации от 01.11.2022 № 4754 "Об утверждении муниципальной программы Ленинского городского округа "Формирование комфортной городской среды"</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</si>
  <si>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</si>
  <si>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</si>
  <si>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1) Закон Московской области от 30.12.2014 № 191/2014-ОЗ "О регулировании дополнительных вопросов в сфере благоустройства в Московской области"</t>
  </si>
  <si>
    <t>1)  ст. 73,74</t>
  </si>
  <si>
    <t>1) 01.01.2015, не установлен</t>
  </si>
  <si>
    <t>0409
0501
0503</t>
  </si>
  <si>
    <t>2) Постановление Администрации от 01.11.2022 № 4764 "Об утверждении муниципальной программы Ленинского городского округа "Развитие сельского хозяйства"</t>
  </si>
  <si>
    <t>3) Постановление Администрации от 15.06.2023 № 2358 "О выделении средств из Резервного фонда администрации Ленинского городского округа Московской области"</t>
  </si>
  <si>
    <t>3) 15.06.2023, не установлен</t>
  </si>
  <si>
    <t>4) Постановление Администрации от 26.05.2023 № 2053 "О выделении средств из Резервного фонда администрации Ленинского городского округа Московской области"</t>
  </si>
  <si>
    <t>4) 26.05.2023, не установлен</t>
  </si>
  <si>
    <t>5) Постановление Администрации от 30.12.2022 № 5815 "Об утверждении нормативных затрат на оказание муниципальных услуг (выполнение работ) муниципальным бюджетным учреждением "Благоустройство" Ленинского городского округа Московской области на 2023 год"</t>
  </si>
  <si>
    <t>5) 30.12.2022, 31.12.2025</t>
  </si>
  <si>
    <t>6) Устав от 02.11.2020 № 17/1 "Устав Ленинского городского округа Московской области"</t>
  </si>
  <si>
    <t>6)  ст. 7 п. 1 пп. 26</t>
  </si>
  <si>
    <t>6) 27.11.2020, не установлен</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</si>
  <si>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</si>
  <si>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</si>
  <si>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0409
0503</t>
  </si>
  <si>
    <t>2)  ст. 7 п. 1 пп. 26</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</si>
  <si>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</si>
  <si>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</si>
  <si>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1)  ст. 16 п. 1 пп. 26</t>
  </si>
  <si>
    <t>1) Закон Московской области от 07.03.2007 № 36/2007-ОЗ "О Генеральном плане развития Московской области"</t>
  </si>
  <si>
    <t>1)  ст. 13</t>
  </si>
  <si>
    <t>1) 17.03.2007, не установлен</t>
  </si>
  <si>
    <t>1) Постановление Администрации от 10.11.2022 № 4757 "Об утверждении муниципальной программы Ленинского городского округа "Архитектура и градостроительство"</t>
  </si>
  <si>
    <t>20</t>
  </si>
  <si>
    <t>0113
0412</t>
  </si>
  <si>
    <t>2) Федеральный закон от 25.10.2001 № 136-ФЗ "Земельный кодекс Российской Федерации"</t>
  </si>
  <si>
    <t>2) 09.11.2001, не установлен</t>
  </si>
  <si>
    <t>2) Закон Московской области от 07.06.1996 № 23/96-ОЗ "О регулировании земельных отношений в Московской области"</t>
  </si>
  <si>
    <t>2) 09.07.1996, не установлен</t>
  </si>
  <si>
    <t>2)  ст. 7 п. 7 пп. 27</t>
  </si>
  <si>
    <t>3) Федеральный закон от 29.12.2004 № 190-ФЗ "Градостроительный кодекс Российской Федерации"</t>
  </si>
  <si>
    <t>3)  ст. 8</t>
  </si>
  <si>
    <t>3) 30.12.2004, не установлен</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</si>
  <si>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</si>
  <si>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2545</t>
  </si>
  <si>
    <t>1)  ст. 16 п. 1 пп. 26.1</t>
  </si>
  <si>
    <t>1) 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</si>
  <si>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1) 21.05.2014, не установлен</t>
  </si>
  <si>
    <t>1) Постановление Администрации от 01.11.2022 № 4760 "Об утверждении муниципальной программы Ленинского городского округа "Развитие институтов гражданского общества, повышение эффективности местного самоуправления и реализации молодежной политики"</t>
  </si>
  <si>
    <t>0503
0505</t>
  </si>
  <si>
    <t>2) Федеральный закон от 13.03.2006 № 38-ФЗ "О рекламе"</t>
  </si>
  <si>
    <t>2)  ст. 19</t>
  </si>
  <si>
    <t>2) 01.01.2006, не установлен</t>
  </si>
  <si>
    <t>2)  ст. 7 п. 1 пп. 28</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</si>
  <si>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</si>
  <si>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</si>
  <si>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1)  ст. 16 п. 1 пп. 28</t>
  </si>
  <si>
    <t>2)  ст. 8</t>
  </si>
  <si>
    <t>2) Постановление Администрации от 04.10.2021 № 3626 "О спасательных службах обеспечения мероприятий  гражданской обороны Ленинского городского округа Московской области "</t>
  </si>
  <si>
    <t>2) 04.10.2021, не установлен</t>
  </si>
  <si>
    <t>3) Постановление Администрации от 05.08.2020 № 1265 "О подготовке и обучении населения в области гражданской обороны и защиты от чрезвычайных ситуаций на территории Ленинского городского округа Московской области"</t>
  </si>
  <si>
    <t>3) 05.08.2020, не установлен</t>
  </si>
  <si>
    <t>4) Постановление Администрации от 06.08.2020 № 1301 "Об утверждении Положения об организации и ведении гражданской обороны в Ленинском городском округе Московской области"</t>
  </si>
  <si>
    <t>4) 04.09.2020, не установлен</t>
  </si>
  <si>
    <t>5) Постановление Администрации от 07.12.2020 № 2997 "О создании, содержании и использовании запасов материально_технических, продовольствеIIньш, медицинских и иных средств для обеспечения выполнения мероприятий по гражданской обороне в Ленинском городском округе"</t>
  </si>
  <si>
    <t>5) 07.12.2020, не установлен</t>
  </si>
  <si>
    <t>6) Постановление Администрации от 08.12.2022 № 5344 "О Порядке создания, хранения, использования и восполнения резерва материальных  ресурсов Ленинского городского округа Московской области для ликвидации  чрезвычайных ситуаций природного и техногенного характера"</t>
  </si>
  <si>
    <t>6) 08.12.2022, не установлен</t>
  </si>
  <si>
    <t>7) Постановление Администрации от 26.05.2021 № 1816 "О порядке оповещения и информирования населения Ленинского городского округа  Московской области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t>
  </si>
  <si>
    <t>7) в целом</t>
  </si>
  <si>
    <t>7) 26.05.2021, не установлен</t>
  </si>
  <si>
    <t>8) Устав от 02.11.2020 № 17/1 "Устав Ленинского городского округа Московской области"</t>
  </si>
  <si>
    <t>8)  ст. 7 п. 1 пп. 30</t>
  </si>
  <si>
    <t>8) 27.11.2020, не установлен</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</si>
  <si>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</si>
  <si>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</si>
  <si>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1)  ст. 16 п. 1 пп. 29</t>
  </si>
  <si>
    <t>1) Закон Московской области от 26.05.2005 № 129/2005-ОЗ "О государственных аварийно-спасательных службах Московской области и социальной поддержке спасателей"</t>
  </si>
  <si>
    <t>1)  ст. 3</t>
  </si>
  <si>
    <t>1) 19.06.2005, не установлен</t>
  </si>
  <si>
    <t>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</si>
  <si>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2) 28.03.1998, не установлен</t>
  </si>
  <si>
    <t>0310</t>
  </si>
  <si>
    <t>2) Федеральный закон от 22.08.1995 № 151-ФЗ "Об аварийно-спасательных службах и статусе спасателей"</t>
  </si>
  <si>
    <t>2)  ст. 7,20</t>
  </si>
  <si>
    <t>2) 28.08.1995, не установлен</t>
  </si>
  <si>
    <t>2) Постановление Администрации от 09.06.2022 № 2390 "Об утверждении Положения о муниципальной автоматизированной системе  централизованного оповещения населения Ленинского городского округа  Московской области"</t>
  </si>
  <si>
    <t>2) 09.06.2022, не установлен</t>
  </si>
  <si>
    <t>3) Постановление Администрации от 28.12.2021 № 5027 "Об утверждении Положения об оплате труда работников муниципального казенного учреждения Ленинского городского округа Московской области "Единая дежурно-диспетчерская служба"</t>
  </si>
  <si>
    <t>3) 28.12.2021, не установлен</t>
  </si>
  <si>
    <t>4)  ст. 7 п. 1 пп. 31</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</si>
  <si>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</si>
  <si>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</si>
  <si>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1)  ст. 16 п. 1 пп. 31</t>
  </si>
  <si>
    <t>1) 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</si>
  <si>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1) 04.07.1997, не установлен</t>
  </si>
  <si>
    <t>0204</t>
  </si>
  <si>
    <t>2) Федеральный закон от 26.02.1997 № 31-ФЗ "О мобилизационной подготовке и мобилизации в Российской Федерации"</t>
  </si>
  <si>
    <t>2) 03.03.1997, не установлен</t>
  </si>
  <si>
    <t>2)  ст. 7 п. 1 пп. 33</t>
  </si>
  <si>
    <t>2.1.50 осуществление мероприятий по обеспечению безопасности людей на водных объектах, охране их жизни и здоровья</t>
  </si>
  <si>
    <t>2551</t>
  </si>
  <si>
    <t>1) Федеральный закон от 03.06.2006 № 74-ФЗ "Водный кодекс Российской Федерации"</t>
  </si>
  <si>
    <t>1)  ст. 6 п. 3</t>
  </si>
  <si>
    <t>1) 01.01.2007, не установлен</t>
  </si>
  <si>
    <t>1) Постановление Правительства Московской области от 28.09.2007 № 732/21 "О Правилах охраны жизни людей на водных объектах в Московской области"</t>
  </si>
  <si>
    <t>1) 24.10.2007, не установлен</t>
  </si>
  <si>
    <t>2)  ст. 16 п. 1 пп. 32</t>
  </si>
  <si>
    <t>2)  ст. 7 п. 1 пп. 34</t>
  </si>
  <si>
    <t>2.1.52 содействие развитию малого и среднего предпринимательства</t>
  </si>
  <si>
    <t>2553</t>
  </si>
  <si>
    <t>1)  ст. 16 п. 1 пп. 33</t>
  </si>
  <si>
    <t>1) Закон Московской области от 16.07.2010 № 95/2010-ОЗ "О развитии предпринимательской деятельности в Московской области"</t>
  </si>
  <si>
    <t>1)  ст. 12</t>
  </si>
  <si>
    <t>1) Постановление Администрации от 01.01.2022 № 4766 "Об утверждении муниципальной программы Ленинского городского округа "Предпринимательство""</t>
  </si>
  <si>
    <t>1) 01.01.2023, 01.01.2025</t>
  </si>
  <si>
    <t>0412</t>
  </si>
  <si>
    <t>2) Федеральный закон от 24.07.2007 № 209-ФЗ "О развитии малого и среднего предпринимательства в Российской Федерации"</t>
  </si>
  <si>
    <t>2) 01.01.2008, не установлен</t>
  </si>
  <si>
    <t>2) Постановление Администрации от 14.10.2022 № 4450 "Об утверждении Порядка предоставления субсидий на частичную компенсацию затрат субъектам малого и среднего предпринимательства"</t>
  </si>
  <si>
    <t>2) 14.10.2022, не установлен</t>
  </si>
  <si>
    <t>3)  ст. 7 п. 1 пп. 35</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</si>
  <si>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</si>
  <si>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</si>
  <si>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2) Федеральный закон от 24.11.1995 № 181-ФЗ "О социальной защите инвалидов в Российской Федерации"</t>
  </si>
  <si>
    <t>2)  ст. 33</t>
  </si>
  <si>
    <t>2) 02.12.1995, не установлен</t>
  </si>
  <si>
    <t>2) Постановление Администрации от 30.08.2022 № 3699 "Об утверждении Положения о порядке предоставления из бюджета Ленинского городского округа Московской области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осуществляющим свою деятельность в сфере социальной защиты населения на территории Ленинского городского округа Московской области"</t>
  </si>
  <si>
    <t>2) 01.01.2023, не установлен</t>
  </si>
  <si>
    <t>3) Решение Совета депутатов от 01.12.2022 № 39/2 "Об утверждении Положения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</si>
  <si>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3) 01.01.2022, не установлен</t>
  </si>
  <si>
    <t>4) Решение Совета депутатов от 01.12.2022 № 53/3 "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</si>
  <si>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4) 01.01.2023, 30.12.2025</t>
  </si>
  <si>
    <t>2.1.54 организация и осуществление мероприятий по работе с детьми и молодежью в городском округе</t>
  </si>
  <si>
    <t>2555</t>
  </si>
  <si>
    <t>1)  ст. 16 п. 1 пп. 34</t>
  </si>
  <si>
    <t>1) Закон Московской области от 06.07.2021 № 142/2021-ОЗ "О молодежной политике в Московской области"</t>
  </si>
  <si>
    <t>1) 13.07.2021, не установлен</t>
  </si>
  <si>
    <t>0707</t>
  </si>
  <si>
    <t>2) Федеральный закон от 28.06.1995 № 98-ФЗ "О государственной поддержке молодежных и детских общественных объединений"</t>
  </si>
  <si>
    <t>2)  ст. 2.1</t>
  </si>
  <si>
    <t>2) 03.07.1995, не установлен</t>
  </si>
  <si>
    <t>2) Постановление Администрации от 19.03.2021 № 900 "Об утверждении Порядка организации временного трудоустройства несовершеннолетних граждан Ленинского городского округа в возрасте от 14 до 18 лет"</t>
  </si>
  <si>
    <t>2) 13.04.2021, не установлен</t>
  </si>
  <si>
    <t>3) Постановление Администрации от 28.12.2020 № 3311 "Об утверждении Положения об оплате труда работников муниципальных учреждений по работе с молодежью Ленинского городского округа Московской области "</t>
  </si>
  <si>
    <t>3) 01.01.2021, не установлен</t>
  </si>
  <si>
    <t>5) Устав от 02.11.2020 № 17/1 "Устав Ленинского городского округа Московской области"</t>
  </si>
  <si>
    <t>5)  ст. 7 п. 1 пп. 36</t>
  </si>
  <si>
    <t>5) 27.11.2020, не установлен</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</si>
  <si>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</si>
  <si>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</si>
  <si>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1)  ст. 16 п. 1 пп. 37</t>
  </si>
  <si>
    <t>2) Постановление Правительства РФ от 22.09.1993 № 959 "О мерах по усилению охраны общественного порядка на улицах городов и других населенных пунктов Российской Федерации"</t>
  </si>
  <si>
    <t>2)  абз. 4</t>
  </si>
  <si>
    <t>2) 22.09.1993, не установлен</t>
  </si>
  <si>
    <t>1) Закон Московской области от 21.01.2015 № 2/2015-ОЗ "Об отдельных вопросах участия граждан в охране общественного порядка на территории Московской области"</t>
  </si>
  <si>
    <t>1) 03.02.2015, не установлен</t>
  </si>
  <si>
    <t>3) Решение Совета депутатов от 27.01.2021 № 23/8 "Об утверждении Положения о поощрении и материальном стимулировании народных дружинников Ленинского городского округа Московской области"</t>
  </si>
  <si>
    <t>4)  ст. 7 п. 1 пп. 38</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</si>
  <si>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</si>
  <si>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</si>
  <si>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</si>
  <si>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</si>
  <si>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1) Федеральный закон от 02.03.2007 № 25-ФЗ "О муниципальной службе в Российской Федерации"</t>
  </si>
  <si>
    <t>1)  гл. 6 ст. 22</t>
  </si>
  <si>
    <t>1) 01.06.2007, не установлен</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</si>
  <si>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t>
  </si>
  <si>
    <t>1) 01.01.2012, не установлен</t>
  </si>
  <si>
    <t>0104
0106
0110
0113
0314
0410
0412
0709
0804
1006
1201
1202
1204</t>
  </si>
  <si>
    <t>2)  ст. 34 п. 9</t>
  </si>
  <si>
    <t>2) Закон Московской области от 24.07.2007 № 137/2007-ОЗ "О муниципальной службе в Московской области"</t>
  </si>
  <si>
    <t>2)  ст. В ЦЕЛОМ</t>
  </si>
  <si>
    <t>2) 02.08.2007, не установлен</t>
  </si>
  <si>
    <t>2) Постановление Администрации от 01.11.2022 № 4753 "Об утверждении муниципальной программы Ленинского городского округа "Безопасность и обеспечение безопасности жизнедеятельности населения"</t>
  </si>
  <si>
    <t>3) Постановление Администрации от 01.11.2022 № 4758 "Об утверждении муниципальной программы Ленинского городского округа "Культура и туризм"</t>
  </si>
  <si>
    <t>3) 01.01.2023, не установлен</t>
  </si>
  <si>
    <t>4) Постановление Администрации от 01.11.2022 № 4760 "Об утверждении муниципальной программы Ленинского городского округа "Развитие институтов гражданского общества, повышение эффективности местного самоуправления и реализации молодежной политики"</t>
  </si>
  <si>
    <t>4) 01.01.2023, 31.12.2025</t>
  </si>
  <si>
    <t>5) Постановление Администрации от 01.11.2022 № 4761 "Об утверждении муниципальной программы Ленинского городского округа "Управление имуществом и муниципальными финансами"</t>
  </si>
  <si>
    <t>5) 01.01.2023, 31.12.2025</t>
  </si>
  <si>
    <t>6) Постановление Администрации от 01.11.2022 № 4763 "Об утверждении муниципальной программы Ленинского городского округа "Цифровое муниципальное образование"</t>
  </si>
  <si>
    <t>6) 01.01.2023, 31.12.2025</t>
  </si>
  <si>
    <t>7) Постановление Администрации от 10.08.2022 № 3365 "Об утверждении нормативных затрат на обеспечение функций органов местного самоуправления и органов (структурных подразделений) администрации Ленинского городского округа Московской области"</t>
  </si>
  <si>
    <t>7) 10.08.2022, не установлен</t>
  </si>
  <si>
    <t>8) Постановление Администрации от 11.10.2022 № 4413 "Об утверждении нормативных затрат на обеспечение функций органов местного самоуправления Ленинского городского округа Московской области и подведомственных им казенных учреждений Ленинского городского округа Московской области"</t>
  </si>
  <si>
    <t>8) 11.10.2022, не установлен</t>
  </si>
  <si>
    <t>9) Решение Совета депутатов от 15.01.2020 № 1/17 "О переименовании Ревизионной комиссии Ленинского муниципального района МО в Контрольно-счетную палату Ленинского городского округа МО и утверждения Положения о Контрольно-счетной палате Ленинского городского округа МО "</t>
  </si>
  <si>
    <t>9) 21.01.2020, не установлен</t>
  </si>
  <si>
    <t>10) Решение Совета депутатов от 21.10.2020 № 16/20 "О переименовании Финансового управления администрации Ленинского городского округа Московской области и утверждении Положения о Финансово-экономическом управлении администрации Ленинского городского округа"</t>
  </si>
  <si>
    <t>10) 23.10.2020, не установлен</t>
  </si>
  <si>
    <t>11) Решение Совета депутатов от 27.02.2020 № 4/1 "О формировании исполнительно - распорядительного органа Ленинского городского округа Московской области"</t>
  </si>
  <si>
    <t>11)  ст. в целом</t>
  </si>
  <si>
    <t>11) 03.03.2020, не установлен</t>
  </si>
  <si>
    <t>12) Решение Совета депутатов от 29.05.2020 № 10/9 "О переименовании Управления по делам молодежи, культуре и спорту администрации Ленинского муниципального района Московской области и утверждении Положения об Управлении по делам молодежи, культуре и спорту администрации Ленинского городского округа Московской области"</t>
  </si>
  <si>
    <t>12) 29.05.2020, не установлен</t>
  </si>
  <si>
    <t>13)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</si>
  <si>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13) в целом</t>
  </si>
  <si>
    <t>13) 30.04.2020,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</si>
  <si>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</si>
  <si>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</si>
  <si>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1)  ст. В ЦЕЛОМ</t>
  </si>
  <si>
    <t>0104
0106
0709
0804</t>
  </si>
  <si>
    <t>2)  ст. 4</t>
  </si>
  <si>
    <t>2) Постановление Администрации от 01.11.2022 № 4758 "Об утверждении муниципальной программы Ленинского городского округа "Культура и туризм"</t>
  </si>
  <si>
    <t>3) Постановление Администрации от 01.11.2022 № 4761 "Об утверждении муниципальной программы Ленинского городского округа "Управление имуществом и муниципальными финансами"</t>
  </si>
  <si>
    <t>4) Постановление Администрации от 21.10.2022 № 4566 "Об утверждении Порядка выплаты премии за выполнение особо важных и сложных заданий, лицам замещающим должности муниципальной службы в Ленинском городском округе Московской области"</t>
  </si>
  <si>
    <t>4) 21.10.2022, не установлен</t>
  </si>
  <si>
    <t>5)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</si>
  <si>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5)  ст. В ЦЕЛОМ</t>
  </si>
  <si>
    <t>5) 17.03.2020, не установлен</t>
  </si>
  <si>
    <t>6)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</si>
  <si>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6)  ст. В ЦЕЛОМ</t>
  </si>
  <si>
    <t>6) 17.03.2020, не установлен</t>
  </si>
  <si>
    <t>7)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</si>
  <si>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7) 15.01.2020, не установлен</t>
  </si>
  <si>
    <t>8)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</si>
  <si>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8) 30.04.2020, не установлен</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</si>
  <si>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</si>
  <si>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</si>
  <si>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1)  ст. 17 п. 1 пп. 9</t>
  </si>
  <si>
    <t>1301</t>
  </si>
  <si>
    <t>2.2.6 принятие устава муниципального образования и внесение в него изменений и дополнений, издание муниципальных правовых актов</t>
  </si>
  <si>
    <t>2606</t>
  </si>
  <si>
    <t>1)  ст. 17 п. 1 пп. 1</t>
  </si>
  <si>
    <t>0102
0103</t>
  </si>
  <si>
    <t>2)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</si>
  <si>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2) 17.03.2020, не установлен</t>
  </si>
  <si>
    <t>3)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</si>
  <si>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3) 17.03.2020, не установлен</t>
  </si>
  <si>
    <t>4)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</si>
  <si>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4) 15.01.2020, не установлен</t>
  </si>
  <si>
    <t>5) Решение Совета депутатов от 15.01.2020 № 1/7 "О переименовании Совета депутатов Ленинского муниципального района  Московской области"</t>
  </si>
  <si>
    <t>5) 15.01.2020, не установлен</t>
  </si>
  <si>
    <t>6) Решение Совета депутатов от 15.01.2020 № 1/8 "Об утверждении Положения о Совете депутатов  Ленинского городского округа  Московской области"</t>
  </si>
  <si>
    <t>6)  ст. в цеом</t>
  </si>
  <si>
    <t>6) 15.01.2020, не установлен</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</si>
  <si>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</si>
  <si>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</si>
  <si>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1) Федеральный закон от 03.11.2006 № 174-ФЗ "Об автономных учреждениях"</t>
  </si>
  <si>
    <t>1) 06.01.2007, не установлен</t>
  </si>
  <si>
    <t>0113
0410
0505</t>
  </si>
  <si>
    <t>2)  ст. 17 п. 1 пп. 3</t>
  </si>
  <si>
    <t>2) Постановление Администрации от 01.11.2022 № 4763 "Об утверждении муниципальной программы Ленинского городского округа "Цифровое муниципальное образование"</t>
  </si>
  <si>
    <t>3) Федеральный закон от 12.01.1996 № 7-ФЗ "О некоммерческих организациях"</t>
  </si>
  <si>
    <t>3)  ст. 9.1</t>
  </si>
  <si>
    <t>3) 15.01.1996, не установлен</t>
  </si>
  <si>
    <t>4) Постановление Администрации от 05.09.2022 № 3825 "Об утверждении стоимости услуг, предоставляемых согласно гарантированному перечню услуг по погребению, при захоронении умерших с диагнозом COVID-19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погребения, а также иных лиц, взявших на себя обязанность осуществить погребение на территории Ленинского городского округа Московской области"</t>
  </si>
  <si>
    <t>4) 05.09.2022, не установлен</t>
  </si>
  <si>
    <t>5) Постановление Администрации от 07.08.2023 № 3150 "О создании нового Цифрового офиса муниципального бюджетного учреждения Ленинского городского округа Московской области "Многофункциональный центр предоставления государственных и муниципальных услуг"</t>
  </si>
  <si>
    <t>6) Постановление Администрации от 11.10.2022 № 4413 "Об утверждении нормативных затрат на обеспечение функций органов местного самоуправления Ленинского городского округа Московской области и подведомственных им казенных учреждений Ленинского городского округа Московской области"</t>
  </si>
  <si>
    <t>6) 11.10.2022, не установлен</t>
  </si>
  <si>
    <t>7) Постановление Администрации от 14.02.2023 № 498 "О реорганизации муниципального унитарного предприятия Ленинского округа Московской области "Автоград" в форме преобразования в муниципальное бюджетное учреждение"</t>
  </si>
  <si>
    <t>7) 14.02.2023, не установлен</t>
  </si>
  <si>
    <t>8) Постановление Администрации от 18.06.2021 № 2232 "Об утверждении Положения об оплате труда работников муниципального казенного учреждения Ленинского городского округа Московской области "Видновское управление капитального строительства"</t>
  </si>
  <si>
    <t>8) 01.06.2021, не установлен</t>
  </si>
  <si>
    <t>9) Постановление Администрации от 21.07.2021 № 2550 "О создании нового офиса муниципального бюджетного учреждения Ленинского городского округа Московской области "Многофункциональный центр предоставления государственных и муниципальных услу"</t>
  </si>
  <si>
    <t>9) 21.07.2021, не установлен</t>
  </si>
  <si>
    <t>10) Постановление Администрации от 27.02.2023 № 669 "Об утверждении нормативных затрат на оказание муниципальных услуг (выполнение работ) муниципальным бюджетным учреждением Ленинского городского округа Московской области "ДорСервис" на 2023 год"</t>
  </si>
  <si>
    <t>10) в целом</t>
  </si>
  <si>
    <t>10) 27.02.2023, не установлен</t>
  </si>
  <si>
    <t>11) Постановление Администрации от 28.01.2021 № 241 "Об утверждении Положения об оплате труда работников муниципального казенного учреждения Ленинского городского округа Московской области "Центр торгов" "</t>
  </si>
  <si>
    <t>11) 19.02.2021, не установлен</t>
  </si>
  <si>
    <t>12) Постановление Администрации от 28.09.2022 № 4223 "О некоторых вопросах в сфере погребения и похоронного дела Ленинского городского округа Московской области"</t>
  </si>
  <si>
    <t>12)  ст. в целом</t>
  </si>
  <si>
    <t>12) 28.09.2022, не установлен</t>
  </si>
  <si>
    <t>13) Постановление Администрации от 30.06.2022 № 2669 "О создании муниципального бюджетного учреждения «Благоустройство» Ленинского городского округа Московской области"</t>
  </si>
  <si>
    <t>13) 30.06.2022, не установлен</t>
  </si>
  <si>
    <t>14) Постановление Администрации от 30.06.2023 № 2581 "Об утверждении штатного расписания муниципального бюджетного учреждения Ленинского городского округа Московской области "Автоград"</t>
  </si>
  <si>
    <t>14) 30.06.2023, не установлен</t>
  </si>
  <si>
    <t>15) Устав от 02.11.2020 № 17/1 "Устав Ленинского городского округа Московской области"</t>
  </si>
  <si>
    <t>15)  ст. 9 п. 1 пп. 3, 9</t>
  </si>
  <si>
    <t>15) 27.11.2020, не установлен</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</si>
  <si>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</si>
  <si>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</si>
  <si>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1)  ст. 17 п. 1 пп. 5</t>
  </si>
  <si>
    <t>1) Закон Московской области от 04.06.2006 № 46/2013-ОЗ "О муниципальных выборах в Московской области"</t>
  </si>
  <si>
    <t>1)  ст. 47</t>
  </si>
  <si>
    <t>1) 20.06.2013, не установлен</t>
  </si>
  <si>
    <t>1)  ст. 9 п. 1 пп. 8</t>
  </si>
  <si>
    <t>0107</t>
  </si>
  <si>
    <t>2) Федеральный закон от 12.06.2002 № 67-ФЗ "Об основных гарантиях избирательных прав и права на участие в референдуме граждан Российской Федерации"</t>
  </si>
  <si>
    <t>2)  ст. 57</t>
  </si>
  <si>
    <t>2) 26.06.2002, не установлен</t>
  </si>
  <si>
    <t>2) Закон Московской области от 19.11.2003 № 148/2003-ОЗ "О местном референдуме в Московской области"</t>
  </si>
  <si>
    <t>2)  ст. 39</t>
  </si>
  <si>
    <t>2) 17.12.2003, не установлен</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</si>
  <si>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</si>
  <si>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</si>
  <si>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1) Закон Российской Федерации от 27.12.1991 № 2124-1 "О средствах массовой информации"</t>
  </si>
  <si>
    <t>1)  ст. 1,38</t>
  </si>
  <si>
    <t>1) 08.02.1992, не установлен</t>
  </si>
  <si>
    <t>1201
1202</t>
  </si>
  <si>
    <t>2)  ст. 17 п. 1 пп. 7</t>
  </si>
  <si>
    <t>3) Постановление Администрации от 30.07.2021 № 2686 "Об утверждении Положения об оплате труда работников муниципального автономного учреждения кинематографии «Видновская дирекция киносети"</t>
  </si>
  <si>
    <t>3) 02.08.2021, не установлен</t>
  </si>
  <si>
    <t>4)  ст. 9 п. 1 пп. 11</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</si>
  <si>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</si>
  <si>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</si>
  <si>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1)  ст. 11 пп. 7</t>
  </si>
  <si>
    <t>0104</t>
  </si>
  <si>
    <t>2)  ст. 17 п. 1 пп. 8.1</t>
  </si>
  <si>
    <t>2)  ст. 9 п. 1 пп. 13</t>
  </si>
  <si>
    <t>2.2.23 предоставление доплаты за выслугу лет к трудовой пенсии муниципальным служащим за счет средств местного бюджета</t>
  </si>
  <si>
    <t>2623</t>
  </si>
  <si>
    <t>1) Закон Московской области от 28.12.2016 № 194/2016-ОЗ "О пенсии за выслугу лет лицам, замещавшим муниципальные должности или должности муниципальной службы в органах местного самоуправления и избирательных комиссиях муниципальных образований Московской области"</t>
  </si>
  <si>
    <t>1) 01.01.2017, не установлен</t>
  </si>
  <si>
    <t>10</t>
  </si>
  <si>
    <t>1001</t>
  </si>
  <si>
    <t>2) Решение Совета депутатов от 23.09.2020 № 14/2 "Об утверждении Положения о порядке назначения и выплаты пенсии за выслугу лет лицам, замещавшим муниципальные должности или должности муниципальной службы в органах местного самоуправления Ленинского городского округа Московской области"</t>
  </si>
  <si>
    <t>2) 29.09.2020, не установлен</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</si>
  <si>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</si>
  <si>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</si>
  <si>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1) Федеральный закон от 29.12.2012 № 273-ФЗ "Об образовании в Российской Федерации"</t>
  </si>
  <si>
    <t>1)  ст. 37 ч. 2.1</t>
  </si>
  <si>
    <t>0702</t>
  </si>
  <si>
    <t>2) Постановление Администрации от 23.06.2023 № 2497 "Об организации питания детей в муниципальных общеобразовательных организациях Ленинского городского округа Московской области на 2023 год и плановый период 2024-2025 годов"</t>
  </si>
  <si>
    <t>2) 01.09.2023, не установлен</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</si>
  <si>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</si>
  <si>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</si>
  <si>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1) Федеральный закон от 21.12.1994 № 68-ФЗ "О защите населения и территорий от чрезвычайных ситуаций природного и техногенного характера"</t>
  </si>
  <si>
    <t>1)  ст. 11</t>
  </si>
  <si>
    <t>1) 24.12.1994, не установлен</t>
  </si>
  <si>
    <t>2) Постановление Правительства РФ от 03.10.2022 № 1745 "О специальной мере в сфере экономики и внесении изменения в постановление Правительства Российской Федерации от 30 апреля 2020 г. № 616"</t>
  </si>
  <si>
    <t>2) 11.10.2022, не установлен</t>
  </si>
  <si>
    <t>1) Постановление Губернатора Московской области от 12.03.2020 № 108-ПГ "О введении в Московской области режима повышенной готовности для органов управления и сил Московской областной системы предупреждения и ликвидации чрезвычайных ситуаций и некоторых мерах по предотвращению распространения новой коронавирусной инфекции (COVID-2019) на территории Московской области"</t>
  </si>
  <si>
    <t>1) 12.03.2020, не установлен</t>
  </si>
  <si>
    <t>0701
0702
0703</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</si>
  <si>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</si>
  <si>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</si>
  <si>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</si>
  <si>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</si>
  <si>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</si>
  <si>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2710</t>
  </si>
  <si>
    <t>1)  ст. 16.1 п. 1 пп. 11</t>
  </si>
  <si>
    <t>24</t>
  </si>
  <si>
    <t>2) Постановление Администрации от 12.04.2021 № 1244 "Об утверждении Положения о порядке предоставления субсидий их бюджета Ленинского городского округа  Московской области на оказание финансовой поддержки социально ориентированным некоммерческим организациям, не являющимися бюджетными и автономными учреждениями "</t>
  </si>
  <si>
    <t>2) 01.01.2021, 31.12.2022</t>
  </si>
  <si>
    <t>3) Постановление Администрации от 30.08.2022 № 3699 "Об утверждении Положения о порядке предоставления из бюджета Ленинского городского округа Московской области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осуществляющим свою деятельность в сфере социальной защиты населения на территории Ленинского городского округа Московской области"</t>
  </si>
  <si>
    <t>4) Решение Совета депутатов от 01.12.2022 № 39/2 "Об утверждении Положения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</si>
  <si>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4) 01.01.2022, не установлен</t>
  </si>
  <si>
    <t>5)  ст. 8 п. 1 пп. 9</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</si>
  <si>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</si>
  <si>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</si>
  <si>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2.3.2.1 дополнительные меры социальной поддержки и социальной помощи гражданам</t>
  </si>
  <si>
    <t>2801</t>
  </si>
  <si>
    <t>1)  ст. 14.1 п. 2</t>
  </si>
  <si>
    <t>1) Закон Московской области от 23.03.2006 № 36/2006-ОЗ "О социальной поддержке отдельных категорий граждан в Московской области"</t>
  </si>
  <si>
    <t>1) 15.02.2006, не установлен</t>
  </si>
  <si>
    <t>2) Постановление Администрации от 08.02.2022 № 432 "Об утверждении Порядка выплаты компенсации многодетным семьям, дети, которых не посещают муниципальные дошкольные образовательные организации Ленинского городского округа Московской области в 2022 году"</t>
  </si>
  <si>
    <t>3) Постановление Администрации от 11.05.2022 № 1850 "Об утверждении Порядка назначения и предоставления дополнительных мер социальной поддержки отдельным категориям граждан, зарегистрированных по месту жительства в Ленинском городском округе Московской области"</t>
  </si>
  <si>
    <t>3) 11.05.2022, не установлен</t>
  </si>
  <si>
    <t>4) Постановление Администрации от 29.03.2022 № 1179 "О ежеквартальной выплате студентам дневных ВУЗов (бюджетных групп) из неполных семей, или имеющих родителей пенсионеров"</t>
  </si>
  <si>
    <t>4) 29.03.2022, не установлен</t>
  </si>
  <si>
    <t>5) Решение Совета депутатов от 23.11.2023 № 70/3 "Об утверждении Положения о дополнительных мерах социальной поддержки отдельным категориям граждан в Ленинском городском округе Московской области"</t>
  </si>
  <si>
    <t>5) 01.01.2024, не установлен</t>
  </si>
  <si>
    <t>6)  ст. 11 п. 7 абз. 2</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</si>
  <si>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</si>
  <si>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</si>
  <si>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иные расходы в части формирования резервных фондов местных администраций для финансирования непредвиденных расходов</t>
  </si>
  <si>
    <t>3001</t>
  </si>
  <si>
    <t>1)  ст. 16.1 п. 2</t>
  </si>
  <si>
    <t>1) Постановление Администрации от 29.12.2020 № 3383 "Об утверждении Положения о порядке использования бюджетных ассигнований резервного фонда администрации Ленинского городского округа Московской области"</t>
  </si>
  <si>
    <t>1) 01.01.2021, не установлен</t>
  </si>
  <si>
    <t>0111</t>
  </si>
  <si>
    <t>2.3.4.2 иные расходы в области национальной безопасности и правоохранительной деятельности</t>
  </si>
  <si>
    <t>3002</t>
  </si>
  <si>
    <t>2.3.4.3 иные расходы в области национальной экономики</t>
  </si>
  <si>
    <t>3003</t>
  </si>
  <si>
    <t>2.3.4.7 иные расходы в области социальной политики</t>
  </si>
  <si>
    <t>3007</t>
  </si>
  <si>
    <t>0707
1006</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</si>
  <si>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</si>
  <si>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</si>
  <si>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</si>
  <si>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</si>
  <si>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</si>
  <si>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</si>
  <si>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1) Федеральный закон от 20.08.2004 № 113-ФЗ "О присяжных заседателях федеральных судов общей юрисдикции в Российской Федерации"</t>
  </si>
  <si>
    <t>1)  ст. 5 п. 14</t>
  </si>
  <si>
    <t>1) 23.08.2004, не установлен</t>
  </si>
  <si>
    <t>1) Закон Московской области от 20.03.2008 № 25/2008-ОЗ "О Методике распределения субвенций бюджетам муниципальных образований Московской области на финансовое обеспечение переданных исполнительно-распорядительным органам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</si>
  <si>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28.03.2008, не установлен</t>
  </si>
  <si>
    <t>1)  ст. 11 п. 5</t>
  </si>
  <si>
    <t>0113</t>
  </si>
  <si>
    <t>2.4.1.3 на осуществление воинского учета на территориях, на которых отсутствуют структурные подразделения военных комиссариатов</t>
  </si>
  <si>
    <t>3104</t>
  </si>
  <si>
    <t>1) Федеральный закон от 28.03.1998 № 53-ФЗ "О воинской обязанности и военной службе"</t>
  </si>
  <si>
    <t>1)  ст. 8 п. 2</t>
  </si>
  <si>
    <t>1) 30.03.1998, не установлен</t>
  </si>
  <si>
    <t>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</si>
  <si>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2) 29.04.2006, не установлен</t>
  </si>
  <si>
    <t>0203</t>
  </si>
  <si>
    <t>2)  ст. 11 п. 5</t>
  </si>
  <si>
    <t>2.4.1.16 на осуществление полномочий по обеспечению жильем отдельных категорий граждан, установленных федеральным законом от 12 января 1995 г. № 5-ФЗ «О ветеранах»</t>
  </si>
  <si>
    <t>3117</t>
  </si>
  <si>
    <t>1) Федеральный закон от 12.01.1995 № 5-ФЗ "О ветеранах"</t>
  </si>
  <si>
    <t>1)  ст. 14</t>
  </si>
  <si>
    <t>1) 16.01.1995, не установлен</t>
  </si>
  <si>
    <t>3) Постановление Правительства РФ от 27.03.2006 № 169 "Об утверждении Методики распределения между субъектами Российской Федерации субвенций из федерального бюджета на реализацию переданных Российской Федерацией полномочий по обеспечению жильем отдельных категорий граждан, установленных Федеральными законами "О ветеранах" и "О социальной защите инвалидов в Российской Федерации"</t>
  </si>
  <si>
    <t>3) 11.04.2006, не установлен</t>
  </si>
  <si>
    <t>1) Постановление Администрации от 01.11.2022 № 4756 "Об утверждении муниципальной программы Ленинского городского округа "Жилище"</t>
  </si>
  <si>
    <t>1003</t>
  </si>
  <si>
    <t>2.4.2 за счет субвенций, предоставленных из бюджета субъекта Российской Федерации, всего</t>
  </si>
  <si>
    <t>3200</t>
  </si>
  <si>
    <t>2.4.2.2.3 Организация архивного дела в субъекте Российской Федерации</t>
  </si>
  <si>
    <t>3202.3</t>
  </si>
  <si>
    <t>1) Федеральный закон от 03.07.2016 № 237-ФЗ "О государственной кадастровой оценке"</t>
  </si>
  <si>
    <t>1)  ст. 6 п. 2</t>
  </si>
  <si>
    <t>1) Постановление Администрации от 01.11.2022 № 4763 "Об утверждении муниципальной программы Ленинского городского округа "Цифровое муниципальное образование"</t>
  </si>
  <si>
    <t>2.4.2.4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</si>
  <si>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3204</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</si>
  <si>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</si>
  <si>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26.3 п. 2 пп. 7</t>
  </si>
  <si>
    <t>1) 18.10.1999, 31.12.2022</t>
  </si>
  <si>
    <t>14</t>
  </si>
  <si>
    <t>0605</t>
  </si>
  <si>
    <t>2) Федеральный закон от 21.12.2021 № 414-ФЗ "Об общих принципах организации публичной власти в субъектах Российской Федерации"</t>
  </si>
  <si>
    <t>2)  гл. 7 ст. 44 ч. 1 п. 8</t>
  </si>
  <si>
    <t>2) 21.12.2021, не установлен</t>
  </si>
  <si>
    <t>2.4.2.10 на планирование использования земель сельскохозяйственного назначения, осуществление полномочий в области оборота земель сельскохозяйственного назначения, за исключением отнесенных к ведению Российской Федерации, перевода земель сельскохозяйственного назначения, за исключением земель, находящихся в федеральной собственности, в другие категории земель</t>
  </si>
  <si>
    <t>3210</t>
  </si>
  <si>
    <t>1)  ст. 26.3 п. 2 пп. 10</t>
  </si>
  <si>
    <t>1) Закон Московской области от 29.11.2016 № 144/2016-ОЗ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</si>
  <si>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</si>
  <si>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</si>
  <si>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1)  ст. 26.3 п. 2 пп. 13.1</t>
  </si>
  <si>
    <t>1)  ст. 11 п. 1 пп. 5</t>
  </si>
  <si>
    <t>0113
1004</t>
  </si>
  <si>
    <t>2)  ст. 8 п. 1 пп. 5</t>
  </si>
  <si>
    <t>2) Постановление Администрации от 04.10.2021 № 2063 "Об утверждении Порядка обращения за компенсацией родительской платы за присмотр и уход за детьми,осваивающими образовательные программы дошкольного образования в организациях Ленинского городского округа Московской области, осуществляющих образовательную деятельность, и порядка ее выплаты "</t>
  </si>
  <si>
    <t>3)  ст. 11 п. 5</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</si>
  <si>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Об общих принципах организации публичной власти в субъектах Российской Федерации» (ранее - 13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</si>
  <si>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3222</t>
  </si>
  <si>
    <t>1)  ст. 26.3 п. 2 пп. 13.2</t>
  </si>
  <si>
    <t>1)  ст. 11 пп. 6</t>
  </si>
  <si>
    <t>2)  ст. 8 п. 1 пп. 6</t>
  </si>
  <si>
    <t>2) Постановление Администрации от 14.09.2022 № 4001 "Об утверждении Порядка предоставления и расходования субсидии на возмещение затрат частным образовательным организациям на финансовое обеспечение получения гражданами дошкольного образования в частных дошкольных образовательных организациях, а также дошкольного, начального общего, основного общего, среднего общего образования в частных общеобразовательных организациях, расположенных на территории Ленинского городского округа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</si>
  <si>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2) 14.09.2022, не установлен</t>
  </si>
  <si>
    <t>2.4.2.24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Об общих принципах организации публичной власти в субъектах Российской Федерации»(ранее -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Федерации»)(в части дошкольного образования в частных дошкольных образовательных организациях, в частных общеобразовательных организациях)</t>
  </si>
  <si>
    <t>3224</t>
  </si>
  <si>
    <t>1)  ст. 11 п. 1 пп. 6</t>
  </si>
  <si>
    <t>0701</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</si>
  <si>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</si>
  <si>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</si>
  <si>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1)  ст. 26.3 п. 2 пп. 14.2</t>
  </si>
  <si>
    <t>1)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</si>
  <si>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1)  ст. 11.1</t>
  </si>
  <si>
    <t>2) Федеральный закон от 21.12.1996 № 159-ФЗ "О дополнительных гарантиях по социальной поддержке детей-сирот и детей, оставшихся без попечения родителей"</t>
  </si>
  <si>
    <t>2) 23.12.1996, не установлен</t>
  </si>
  <si>
    <t>2) Постановление Администрации от 23.11.2020 № 2853 "Об утверждении административного регламента предоставления государственной услуги "Обеспечение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t>
  </si>
  <si>
    <t>2) 24.11.2020, не установлен</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</si>
  <si>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</si>
  <si>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</si>
  <si>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1)  ст. 26.3 п. 2 пп. 24</t>
  </si>
  <si>
    <t>3) Постановление Правительства РФ от 14.12.2005 № 761 "О предоставлении субсидий на оплату жилого помещения и коммунальных услуг"</t>
  </si>
  <si>
    <t>3)  ст. 66</t>
  </si>
  <si>
    <t>3) 14.12.2005, не установлен</t>
  </si>
  <si>
    <t>1) Закон Московской области от 13.07.2007 № 110/2007-ОЗ "О наделении органов местного самоуправления муниципальных образований Московской области государственными полномочиями Московской области по организации предоставления гражданам Российской Федерации, имеющим место жительства в Московской области, субсидий на оплату жилого помещения и коммунальных услуг"</t>
  </si>
  <si>
    <t>1) 01.01.2008, 01.07.2022</t>
  </si>
  <si>
    <t>2)  ст. 159</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</si>
  <si>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</si>
  <si>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</si>
  <si>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</si>
  <si>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</si>
  <si>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1) Закон Московской области от 14.01.2005 № 7/2005-ОЗ "О компенсации расходов на проезд к месту учебы и обратно отдельным категориям обучающихся"</t>
  </si>
  <si>
    <t>1) 01.01.2005, не установлен</t>
  </si>
  <si>
    <t>2)  ст. 5</t>
  </si>
  <si>
    <t>2) Закон Московской области от 19.01.2005 № 24/2005-ОЗ "О частичной компенсации стоимости питания отдельным категориям обучающихся в образовательных организациях"</t>
  </si>
  <si>
    <t>2) 01.01.2005, не установлен</t>
  </si>
  <si>
    <t>3) Закон Московской области от 27.07.2013 № 94/2013-ОЗ "Об образовании"</t>
  </si>
  <si>
    <t>3)  ст. 17</t>
  </si>
  <si>
    <t>3) 01.09.2013, не установлен</t>
  </si>
  <si>
    <t>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</si>
  <si>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4) 01.01.2008, не установлен</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</si>
  <si>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</si>
  <si>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3239</t>
  </si>
  <si>
    <t>1)  ст. 26.3 п. 2 пп. 24.1</t>
  </si>
  <si>
    <t>1) Закон Московской области от 30.12.2005 № 273/2005-ОЗ "О комиссиях по делам несовершеннолетних и защите их прав в Московской области"</t>
  </si>
  <si>
    <t>1)  ст. 8</t>
  </si>
  <si>
    <t>1) 23.01.2006, не установлен</t>
  </si>
  <si>
    <t>2) Федеральный закон от 24.06.1999 № 120-ФЗ "Об основах системы профилактики безнадзорности и правонарушений несовершеннолетних"</t>
  </si>
  <si>
    <t>2)  ст. 25</t>
  </si>
  <si>
    <t>2) 28.06.1999, не установлен</t>
  </si>
  <si>
    <t>2.4.2.48.1 Утверждение схем территориального планирования двух и более субъектов Российской Федерации, схем территориального планирования субъекта Российской Федерации, утверждение документации по планировке территории в случаях, предусмотренных Градостроительным кодексом Российской Федерации, утверждение региональных нормативов градостроительного проектирования, выдача разрешения на строительство объекта капитального строительства в случаях, установленных федеральными законами,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 создания, развитие и эксплуатация государственных информационных систем обеспечения градостроительной деятельности субъектов Российской Федерации, принятия решений о комплексном развитии территорий в случаях, предусмотренных Градостроительным кодексом Российской Федерации</t>
  </si>
  <si>
    <t>3248.1</t>
  </si>
  <si>
    <t>1)  ст. 26.3 п. 2 пп. 42,42.1</t>
  </si>
  <si>
    <t>1) 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</si>
  <si>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1)  ст. 2 п. 2 пп. 6</t>
  </si>
  <si>
    <t>2) Постановление Администрации от 10.11.2022 № 4757 "Об утверждении муниципальной программы Ленинского городского округа "Архитектура и градостроительство"</t>
  </si>
  <si>
    <t>2.4.2.85.1 Установление порядка организации деятельности приютов для животных и норм содержания животных в них,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</si>
  <si>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3285.1</t>
  </si>
  <si>
    <t>1)  ст. 26.3 п. 2 пп. 49</t>
  </si>
  <si>
    <t>1) Закон Московской области от 28.12.2016 № 201/2016-ОЗ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обращения с собаками без владельцев
"</t>
  </si>
  <si>
    <t>1) Постановление Администрации от 01.11.2022 № 4764 "Об утверждении муниципальной программы Ленинского городского округа "Развитие сельского хозяйства"</t>
  </si>
  <si>
    <t>0405</t>
  </si>
  <si>
    <t>2.4.2.98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</si>
  <si>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3298</t>
  </si>
  <si>
    <t>1)  ст. 26.3 п. 6.1</t>
  </si>
  <si>
    <t>1) Закон Московской области от 02.11.2005 № 230/2005-ОЗ "О Правительстве Московской области"</t>
  </si>
  <si>
    <t>1)  ст. 18 п. 9.8</t>
  </si>
  <si>
    <t>1) 13.11.2005, не установлен</t>
  </si>
  <si>
    <t>16</t>
  </si>
  <si>
    <t>2) Закон Московской области от 11.10.2019 № 194/2019-ОЗ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</si>
  <si>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2) 01.01.2020, не установлен</t>
  </si>
  <si>
    <t>2.4.2.99.39 Осуществление регионального государственного жилищного контроля (надзора)</t>
  </si>
  <si>
    <t>3299.39</t>
  </si>
  <si>
    <t>1)  ст. 26.3 п. 2 пп. 61</t>
  </si>
  <si>
    <t xml:space="preserve">1) Постановление Администрации от 01.11.2022 № 4767 "Об утверждении муниципальной программы Ленинского городского округа "Развитие инженерной инфраструктуры, энергоэффективности и отрасли с обращения с отходами" </t>
  </si>
  <si>
    <t>0505</t>
  </si>
  <si>
    <t>2)  гл. 7 ст. 44 ч. 1 п. 118</t>
  </si>
  <si>
    <t>2.4.2.99.115 Полномочия в сфере развития пчеловодства - часть 2 статьи 12 Федерального закона от 30 декабря 2020 г. № 490-ФЗ «О пчеловодстве в Российской Федерации»</t>
  </si>
  <si>
    <t>3299.115</t>
  </si>
  <si>
    <t>2.4.3 за счет собственных доходов и источников финансирования дефицита бюджета городского округа, всего</t>
  </si>
  <si>
    <t>3300</t>
  </si>
  <si>
    <t>2.4.3.1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</si>
  <si>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3301</t>
  </si>
  <si>
    <t>1)  ст. 26.3 п. 2 пп. 13</t>
  </si>
  <si>
    <t>1)  ст. 11 пп. 3,32</t>
  </si>
  <si>
    <t>0701
1004</t>
  </si>
  <si>
    <t>2)  ст. 8 пп. 3</t>
  </si>
  <si>
    <t>2)  ст. 11 п. 7 абз. 2</t>
  </si>
  <si>
    <t>2.4.3.5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</si>
  <si>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3305</t>
  </si>
  <si>
    <t>1) Федеральный закон от 22.10.2004 № 125-ФЗ "Об архивном деле в Российской Федерации"</t>
  </si>
  <si>
    <t>1) 27.10.2004, не установлен</t>
  </si>
  <si>
    <t>1) Закон Московской области от 25.05.2007 № 65/2007-ОЗ "Об архивном деле в Московской области"</t>
  </si>
  <si>
    <t>1) 03.06.2007, не установлен</t>
  </si>
  <si>
    <t>2)  ст. 11 п. 5 абз. 2</t>
  </si>
  <si>
    <t>2.4.3.6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</si>
  <si>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3306</t>
  </si>
  <si>
    <t>1)  ст. 26,3 п. 24</t>
  </si>
  <si>
    <t>1) Закон Московской области от 04.12.2019 № 253/2019-ОЗ "О межбюджетных отношениях в Московской области"</t>
  </si>
  <si>
    <t>1) 01.01.2020, не установлен</t>
  </si>
  <si>
    <t>3) Постановление Правительства Московской области от 17.10.2017 № 863/38 "ГП МО «Развитие инженерной инфраструктуры и энергоэффективности» на 2018-2024 годы"</t>
  </si>
  <si>
    <t>3) 17.10.2017, не установлен</t>
  </si>
  <si>
    <t>2) Закон Московской области от 30.12.2005 № 273/2005-ОЗ "О комиссиях по делам несовершеннолетних и защите их прав в Московской области"</t>
  </si>
  <si>
    <t>2) 23.01.2006, не установлен</t>
  </si>
  <si>
    <t>3) Постановление Администрации от 29.06.2020 № 745 "Об утверждении Положения об административной комиссии Ленинского городского округа Московской области и состава административной комиссии Ленинского городского округа Московской области"</t>
  </si>
  <si>
    <t>3) 07.07.2020, не установлен</t>
  </si>
  <si>
    <t>4)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</si>
  <si>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4) 17.03.2020, не установлен</t>
  </si>
  <si>
    <t>5)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</si>
  <si>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2.4.3.7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</si>
  <si>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3307</t>
  </si>
  <si>
    <t>1)  ст. 20</t>
  </si>
  <si>
    <t>1)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</si>
  <si>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1) 17.03.2020, не установлен</t>
  </si>
  <si>
    <t>2.4.3.12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</si>
  <si>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3312</t>
  </si>
  <si>
    <t>3)  ст. 11 п. 5 абз. 2</t>
  </si>
  <si>
    <t>2.4.3.13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</si>
  <si>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3313</t>
  </si>
  <si>
    <t>1)  ст. 26,3 п. 1 пп. 14,2</t>
  </si>
  <si>
    <t>0501
1004</t>
  </si>
  <si>
    <t>2.4.3.15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</si>
  <si>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3315</t>
  </si>
  <si>
    <t>2.4.3.17 на осуществление воинского учета на территориях, на которых отсутствуют структурные подразделения военных комиссариатов</t>
  </si>
  <si>
    <t>3317</t>
  </si>
  <si>
    <t>1) Постановление Администрации от 01.12.2020 № 2947 "Об утверждении Положения об оплате труда работников, осуществляющих первичный воинский учет на территории Ленинского городского округа Московской области"</t>
  </si>
  <si>
    <t>2.4.3.18 Осуществление регионального государственного жилищного контроля (надзора)</t>
  </si>
  <si>
    <t>3318</t>
  </si>
  <si>
    <t>1)  ст. 19 п. 5 абз. 2</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</si>
  <si>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</si>
  <si>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</si>
  <si>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</si>
  <si>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</si>
  <si>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0701
0702
0703
0709</t>
  </si>
  <si>
    <t>2) Постановление Администрации от 04.10.2022 № 4323 "О внесении изменений в Положение об оплате труда работников муниципальных образовательных организаций Ленинского городского округа, утвержденное постановлением администрации Ленинского городского округа Московской области от 14.09.2020 №1835"</t>
  </si>
  <si>
    <t>2) 01.09.2022, не установлен</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</si>
  <si>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</si>
  <si>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</si>
  <si>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2) Постановление Администрации от 28.09.2022 № 4223 "О некоторых вопросах в сфере погребения и похоронного дела Ленинского городского округа Московской области"</t>
  </si>
  <si>
    <t>2) 28.09.2022, не установлен</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</si>
  <si>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</si>
  <si>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</si>
  <si>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</si>
  <si>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3404</t>
  </si>
  <si>
    <t>1) Закон Московской области от 10.12.2021 № 250/2021-ОЗ "О финансовом обеспечении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обеспечении дополнительного образования детей в муниципальных общеобразовательных организациях в Московской области за счет средств бюджета Московской области в 2022 году и в плановом периоде 2023 и 2024 годов"</t>
  </si>
  <si>
    <t>1) 01.01.2022, не установлен</t>
  </si>
  <si>
    <t>2)  гл. 7 ст. 44 ч. 1 п. 27</t>
  </si>
  <si>
    <t>2) Закон Московской области от 27.07.2013 № 94/2013-ОЗ "Об образовании"</t>
  </si>
  <si>
    <t>2)  ст. 11 п. 1 пп. 3</t>
  </si>
  <si>
    <t>2) Постановление Администрации от 23.03.2023 № 1047 "О порядке формирования муниципальных социальных заказов на оказание муниципальных услуг в социальной сфере, отнесенных к полномочиям администрации Ленинского городского округа Московской области, о форме и сроках формирования отчета об их исполнении"</t>
  </si>
  <si>
    <t>2) 23.03.2023, не установлен</t>
  </si>
  <si>
    <t>3) Федеральный закон от 29.12.2012 № 273-ФЗ "Об образовании в Российской Федерации"</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</si>
  <si>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</si>
  <si>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</si>
  <si>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1) Федеральный закон от 31.07.1998 № 145-ФЗ "Статья 217 Бюджетного кодекса Российской Федерации"</t>
  </si>
  <si>
    <t>1)  ст. 184.1 ч. 3 абз. 8</t>
  </si>
  <si>
    <t>1)  ст. 7 п. 1 пп. 1</t>
  </si>
  <si>
    <t>9999</t>
  </si>
  <si>
    <t>Итого расходных обязательств муниципальных образований, без учета внутренних оборотов</t>
  </si>
  <si>
    <t>11800</t>
  </si>
  <si>
    <t>11900</t>
  </si>
  <si>
    <t>Исполнитель</t>
  </si>
  <si>
    <t>Гл. эксперт бюджетного отдела</t>
  </si>
  <si>
    <t>Соколова И.Ю.</t>
  </si>
  <si>
    <t>Тел.: 8(495)541-6877</t>
  </si>
  <si>
    <t>(должность)</t>
  </si>
  <si>
    <t>(подпись)</t>
  </si>
  <si>
    <t>E-mail.:  budget@fin-vidnoe.ru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</si>
</sst>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
    <numFmt numFmtId="166" formatCode="&quot;&quot;###,##0.00"/>
  </numFmts>
  <fonts count="18" x14ac:knownFonts="1">
    <font>
      <sz val="10"/>
      <name val="Arial"/>
    </font>
    <font>
      <sz val="11"/>
      <color rgb="FF006100"/>
      <name val="Calibri"/>
      <family val="2"/>
      <charset val="204"/>
      <scheme val="minor"/>
    </font>
    <font>
      <sz val="9"/>
      <color indexed="8"/>
      <name val="Times New Roman"/>
      <family val="1"/>
      <charset val="204"/>
    </font>
    <font>
      <sz val="6"/>
      <color indexed="8"/>
      <name val="Times New Roman"/>
      <family val="1"/>
      <charset val="204"/>
    </font>
    <font>
      <sz val="6"/>
      <name val="Times New Roman"/>
      <family val="1"/>
      <charset val="204"/>
    </font>
    <font>
      <sz val="13"/>
      <name val="Times New Roman"/>
      <family val="1"/>
      <charset val="204"/>
    </font>
    <font>
      <b/>
      <sz val="12"/>
      <name val="Times New Roman"/>
      <family val="1"/>
      <charset val="204"/>
    </font>
    <font>
      <b/>
      <sz val="11"/>
      <name val="Times New Roman"/>
      <family val="1"/>
      <charset val="204"/>
    </font>
    <font>
      <sz val="10"/>
      <name val="Times New Roman"/>
      <family val="1"/>
      <charset val="204"/>
    </font>
    <font>
      <sz val="10"/>
      <color indexed="8"/>
      <name val="Times New Roman"/>
      <family val="1"/>
      <charset val="204"/>
    </font>
    <font>
      <sz val="10"/>
      <name val="Arial"/>
      <family val="2"/>
      <charset val="204"/>
    </font>
    <font>
      <sz val="8"/>
      <name val="Times New Roman"/>
      <family val="1"/>
      <charset val="204"/>
    </font>
    <font>
      <sz val="8"/>
      <color indexed="8"/>
      <name val="Times New Roman"/>
      <family val="1"/>
      <charset val="204"/>
    </font>
    <font>
      <sz val="11"/>
      <color theme="0"/>
      <name val="Times New Roman"/>
      <family val="1"/>
      <charset val="204"/>
    </font>
    <font>
      <sz val="6"/>
      <color theme="0"/>
      <name val="Times New Roman"/>
      <family val="1"/>
      <charset val="204"/>
    </font>
    <font>
      <sz val="9"/>
      <name val="Times New Roman"/>
      <family val="1"/>
      <charset val="204"/>
    </font>
    <font>
      <sz val="9"/>
      <name val="Arial"/>
      <family val="2"/>
      <charset val="204"/>
    </font>
    <font>
      <b/>
      <sz val="10"/>
      <name val="Arial"/>
      <family val="2"/>
      <charset val="204"/>
    </font>
  </fonts>
  <fills count="5">
    <fill>
      <patternFill patternType="none"/>
    </fill>
    <fill>
      <patternFill patternType="gray125"/>
    </fill>
    <fill>
      <patternFill patternType="solid">
        <fgColor rgb="FFC6EFCE"/>
      </patternFill>
    </fill>
    <fill>
      <patternFill patternType="solid">
        <fgColor theme="5" tint="0.39997558519241921"/>
        <bgColor indexed="64"/>
      </patternFill>
    </fill>
    <fill>
      <patternFill patternType="solid">
        <fgColor rgb="FF00B0F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1" fillId="2" borderId="0" applyNumberFormat="0" applyBorder="0" applyAlignment="0" applyProtection="0"/>
  </cellStyleXfs>
  <cellXfs count="101">
    <xf numFmtId="0" fontId="0" fillId="0" borderId="0" xfId="0"/>
    <xf numFmtId="0" fontId="3" fillId="0" borderId="0" xfId="0" applyFont="1" applyAlignment="1">
      <alignment horizont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2" fillId="0" borderId="0" xfId="0" applyFont="1" applyAlignment="1" applyProtection="1">
      <alignment horizontal="left" wrapText="1"/>
      <protection locked="0"/>
    </xf>
    <xf numFmtId="0" fontId="2" fillId="0" borderId="0" xfId="0" applyFont="1" applyAlignment="1">
      <alignment horizontal="left" wrapText="1"/>
    </xf>
    <xf numFmtId="0" fontId="9" fillId="0" borderId="0" xfId="0" applyFont="1" applyAlignment="1">
      <alignment horizontal="left" wrapText="1"/>
    </xf>
    <xf numFmtId="0" fontId="10" fillId="0" borderId="0" xfId="0" applyFont="1"/>
    <xf numFmtId="0" fontId="11"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center" vertical="center" wrapText="1"/>
    </xf>
    <xf numFmtId="164" fontId="8"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165" fontId="8" fillId="0" borderId="0" xfId="0" applyNumberFormat="1" applyFont="1" applyFill="1" applyAlignment="1">
      <alignment horizontal="center" vertical="center" wrapText="1"/>
    </xf>
    <xf numFmtId="0" fontId="3" fillId="0" borderId="0" xfId="0" applyFont="1" applyAlignment="1">
      <alignment horizontal="left" wrapText="1"/>
    </xf>
    <xf numFmtId="0" fontId="2" fillId="0" borderId="1" xfId="0" applyFont="1" applyBorder="1" applyAlignment="1">
      <alignment vertical="center" wrapText="1"/>
    </xf>
    <xf numFmtId="0" fontId="3" fillId="0" borderId="0" xfId="0" applyFont="1" applyAlignment="1">
      <alignment horizontal="left" vertical="center" wrapText="1"/>
    </xf>
    <xf numFmtId="164" fontId="13"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16" fillId="0" borderId="0" xfId="0" applyFont="1"/>
    <xf numFmtId="0" fontId="15" fillId="0" borderId="2" xfId="1" applyFont="1" applyFill="1" applyBorder="1" applyAlignment="1">
      <alignment horizontal="center" vertical="center" wrapText="1"/>
    </xf>
    <xf numFmtId="0" fontId="15" fillId="0" borderId="2" xfId="0" applyFont="1" applyFill="1" applyBorder="1" applyAlignment="1">
      <alignment horizontal="center" vertical="center" wrapText="1"/>
    </xf>
    <xf numFmtId="164" fontId="16" fillId="0" borderId="0" xfId="0" applyNumberFormat="1" applyFont="1"/>
    <xf numFmtId="0" fontId="2" fillId="0" borderId="2" xfId="0" applyFont="1" applyBorder="1" applyAlignment="1">
      <alignment horizontal="center" vertical="center" wrapText="1"/>
    </xf>
    <xf numFmtId="0" fontId="2" fillId="0" borderId="2" xfId="0" applyFont="1" applyBorder="1" applyAlignment="1">
      <alignment horizontal="left" vertical="top" wrapText="1"/>
    </xf>
    <xf numFmtId="165" fontId="15" fillId="0" borderId="2" xfId="1" applyNumberFormat="1" applyFont="1" applyFill="1" applyBorder="1" applyAlignment="1">
      <alignment horizontal="center" vertical="center" wrapText="1"/>
    </xf>
    <xf numFmtId="164" fontId="15" fillId="0" borderId="2" xfId="1"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4" fontId="16" fillId="0" borderId="0" xfId="0" applyNumberFormat="1" applyFont="1" applyAlignment="1">
      <alignment horizontal="center" vertical="center"/>
    </xf>
    <xf numFmtId="0" fontId="2" fillId="0" borderId="2" xfId="0" applyFont="1" applyFill="1" applyBorder="1" applyAlignment="1">
      <alignment horizontal="left" vertical="top" wrapText="1"/>
    </xf>
    <xf numFmtId="0" fontId="16" fillId="3" borderId="0" xfId="0" applyFont="1" applyFill="1"/>
    <xf numFmtId="0" fontId="16" fillId="0" borderId="0" xfId="0" applyFont="1" applyFill="1"/>
    <xf numFmtId="4" fontId="16" fillId="0" borderId="0" xfId="0" applyNumberFormat="1" applyFont="1" applyFill="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4" fontId="15" fillId="0" borderId="2" xfId="1"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wrapText="1"/>
    </xf>
    <xf numFmtId="0" fontId="16" fillId="4" borderId="0" xfId="0" applyFont="1" applyFill="1"/>
    <xf numFmtId="4" fontId="16" fillId="4" borderId="0" xfId="0" applyNumberFormat="1" applyFont="1" applyFill="1" applyAlignment="1">
      <alignment horizontal="center" vertical="center"/>
    </xf>
    <xf numFmtId="0" fontId="2" fillId="0" borderId="2" xfId="0" applyFont="1" applyBorder="1" applyAlignment="1">
      <alignment horizontal="center" vertical="center"/>
    </xf>
    <xf numFmtId="166" fontId="15" fillId="0" borderId="2" xfId="0" applyNumberFormat="1"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165" fontId="15" fillId="0" borderId="0" xfId="1"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164" fontId="15" fillId="0" borderId="0" xfId="1" applyNumberFormat="1" applyFont="1" applyFill="1" applyBorder="1" applyAlignment="1">
      <alignment horizontal="center" vertical="center" wrapText="1"/>
    </xf>
    <xf numFmtId="4" fontId="15" fillId="0" borderId="0" xfId="1" applyNumberFormat="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right" vertical="center" wrapText="1"/>
    </xf>
    <xf numFmtId="0" fontId="8" fillId="0" borderId="0" xfId="0"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10" fillId="0" borderId="0" xfId="0" applyFont="1" applyAlignment="1">
      <alignment vertical="center"/>
    </xf>
    <xf numFmtId="4" fontId="10" fillId="0" borderId="0" xfId="0" applyNumberFormat="1" applyFont="1" applyAlignment="1">
      <alignment horizontal="center" vertical="center"/>
    </xf>
    <xf numFmtId="0" fontId="9" fillId="0" borderId="0" xfId="0" applyFont="1" applyBorder="1" applyAlignment="1">
      <alignment horizontal="center" vertical="center" wrapText="1"/>
    </xf>
    <xf numFmtId="0" fontId="0" fillId="0" borderId="0" xfId="0" applyAlignment="1">
      <alignment vertical="center"/>
    </xf>
    <xf numFmtId="0" fontId="10" fillId="0" borderId="0" xfId="0" applyFont="1" applyFill="1"/>
    <xf numFmtId="164" fontId="17" fillId="0" borderId="0" xfId="0" applyNumberFormat="1" applyFont="1" applyFill="1"/>
    <xf numFmtId="164" fontId="17" fillId="0" borderId="0" xfId="0" applyNumberFormat="1" applyFont="1" applyFill="1" applyAlignment="1">
      <alignment horizontal="center"/>
    </xf>
    <xf numFmtId="4" fontId="10" fillId="0" borderId="0" xfId="0" applyNumberFormat="1" applyFont="1" applyFill="1"/>
    <xf numFmtId="164" fontId="10" fillId="0" borderId="0" xfId="0" applyNumberFormat="1" applyFont="1" applyFill="1" applyBorder="1"/>
    <xf numFmtId="0" fontId="10" fillId="0" borderId="0" xfId="0" applyFont="1" applyFill="1" applyBorder="1"/>
    <xf numFmtId="0" fontId="10" fillId="0" borderId="0" xfId="0" applyFont="1" applyFill="1" applyAlignment="1">
      <alignment horizontal="center"/>
    </xf>
    <xf numFmtId="164" fontId="10" fillId="0" borderId="0" xfId="0" applyNumberFormat="1" applyFont="1" applyFill="1"/>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top" wrapText="1"/>
    </xf>
    <xf numFmtId="0" fontId="9" fillId="0" borderId="6" xfId="0" applyFont="1" applyBorder="1" applyAlignment="1">
      <alignment horizontal="center" vertical="top" wrapText="1"/>
    </xf>
    <xf numFmtId="165" fontId="15" fillId="0" borderId="2" xfId="0" applyNumberFormat="1" applyFont="1" applyFill="1" applyBorder="1" applyAlignment="1">
      <alignment horizontal="center" vertical="center" wrapText="1"/>
    </xf>
    <xf numFmtId="0" fontId="2" fillId="0" borderId="2" xfId="0" applyFont="1" applyBorder="1" applyAlignment="1">
      <alignment horizontal="left" vertical="top" wrapText="1"/>
    </xf>
    <xf numFmtId="4" fontId="15" fillId="0" borderId="2"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wrapText="1"/>
    </xf>
    <xf numFmtId="4" fontId="15" fillId="0" borderId="2" xfId="1" applyNumberFormat="1" applyFont="1" applyFill="1" applyBorder="1" applyAlignment="1">
      <alignment horizontal="center" vertical="center" wrapText="1"/>
    </xf>
    <xf numFmtId="165" fontId="15" fillId="0" borderId="2" xfId="1"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64" fontId="15" fillId="0" borderId="2" xfId="1"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164" fontId="15" fillId="0" borderId="4" xfId="0" applyNumberFormat="1" applyFont="1" applyFill="1" applyBorder="1" applyAlignment="1">
      <alignment horizontal="center" vertical="center" wrapText="1"/>
    </xf>
    <xf numFmtId="164" fontId="15" fillId="0" borderId="5"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2" xfId="0" applyFont="1" applyFill="1" applyBorder="1" applyAlignment="1"/>
    <xf numFmtId="0" fontId="15" fillId="0" borderId="2" xfId="1" applyFont="1" applyFill="1" applyBorder="1" applyAlignment="1">
      <alignment horizontal="center" vertical="center" wrapText="1"/>
    </xf>
    <xf numFmtId="0" fontId="15" fillId="0" borderId="2" xfId="1" applyFont="1" applyFill="1" applyBorder="1" applyAlignment="1"/>
    <xf numFmtId="0" fontId="15" fillId="0" borderId="2" xfId="0" applyFont="1" applyBorder="1" applyAlignment="1"/>
    <xf numFmtId="0" fontId="15" fillId="0" borderId="2" xfId="0" applyFont="1" applyBorder="1" applyAlignment="1">
      <alignment vertical="center"/>
    </xf>
    <xf numFmtId="0" fontId="15" fillId="0" borderId="2" xfId="0" applyFont="1" applyFill="1" applyBorder="1" applyAlignment="1">
      <alignment horizontal="center"/>
    </xf>
    <xf numFmtId="0" fontId="7" fillId="0" borderId="0" xfId="0" applyFont="1" applyAlignment="1">
      <alignment horizontal="center"/>
    </xf>
    <xf numFmtId="0" fontId="8" fillId="0" borderId="0" xfId="0" applyFont="1" applyFill="1" applyAlignment="1">
      <alignment horizontal="left" vertical="center" wrapText="1"/>
    </xf>
    <xf numFmtId="0" fontId="5" fillId="0" borderId="0" xfId="0" applyFont="1" applyFill="1" applyAlignment="1">
      <alignment horizontal="center" vertical="center" wrapText="1"/>
    </xf>
    <xf numFmtId="0" fontId="8" fillId="0" borderId="0" xfId="0" applyFont="1" applyAlignment="1">
      <alignment horizontal="center" vertical="center"/>
    </xf>
    <xf numFmtId="0" fontId="12" fillId="0" borderId="1" xfId="0" applyFont="1" applyBorder="1" applyAlignment="1">
      <alignment horizontal="left" vertical="center" wrapText="1"/>
    </xf>
    <xf numFmtId="0" fontId="2" fillId="0" borderId="0" xfId="0" applyFont="1" applyAlignment="1">
      <alignment horizontal="left" wrapText="1"/>
    </xf>
    <xf numFmtId="0" fontId="0" fillId="0" borderId="0" xfId="0"/>
    <xf numFmtId="0" fontId="6" fillId="0" borderId="0" xfId="0" applyFont="1" applyAlignment="1">
      <alignment horizontal="left" vertical="center"/>
    </xf>
  </cellXfs>
  <cellStyles count="2">
    <cellStyle name="Обычный" xfId="0" builtinId="0"/>
    <cellStyle name="Хороший"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848117</xdr:colOff>
      <xdr:row>11</xdr:row>
      <xdr:rowOff>195719</xdr:rowOff>
    </xdr:from>
    <xdr:ext cx="184731" cy="264560"/>
    <xdr:sp macro="" textlink="">
      <xdr:nvSpPr>
        <xdr:cNvPr id="2" name="TextBox 1">
          <a:extLst>
            <a:ext uri="{FF2B5EF4-FFF2-40B4-BE49-F238E27FC236}">
              <a16:creationId xmlns:a16="http://schemas.microsoft.com/office/drawing/2014/main" id="{518F39CD-4D4D-4EFF-8165-F8E5058B0AF2}"/>
            </a:ext>
          </a:extLst>
        </xdr:cNvPr>
        <xdr:cNvSpPr txBox="1"/>
      </xdr:nvSpPr>
      <xdr:spPr>
        <a:xfrm>
          <a:off x="3438917" y="26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C7B3B-9349-43A7-B579-090D53DB107E}">
  <dimension ref="A1:DH354"/>
  <sheetViews>
    <sheetView tabSelected="1" view="pageBreakPreview" topLeftCell="CN1" zoomScale="73" zoomScaleNormal="78" zoomScaleSheetLayoutView="73" workbookViewId="0">
      <selection activeCell="DJ14" sqref="DJ14"/>
    </sheetView>
  </sheetViews>
  <sheetFormatPr defaultRowHeight="12.75" x14ac:dyDescent="0.2"/>
  <cols>
    <col min="1" max="1" width="31.140625" customWidth="1"/>
    <col min="2" max="2" width="7.7109375" customWidth="1"/>
    <col min="3" max="3" width="19.28515625" customWidth="1"/>
    <col min="4" max="4" width="10.85546875" customWidth="1"/>
    <col min="5" max="5" width="14.5703125" customWidth="1"/>
    <col min="6" max="6" width="16.42578125" customWidth="1"/>
    <col min="7" max="7" width="10.85546875" customWidth="1"/>
    <col min="8" max="8" width="8.140625" customWidth="1"/>
    <col min="9" max="9" width="16.7109375" customWidth="1"/>
    <col min="10" max="10" width="10.85546875" customWidth="1"/>
    <col min="11" max="11" width="12.5703125" customWidth="1"/>
    <col min="12" max="12" width="13.7109375" customWidth="1"/>
    <col min="13" max="13" width="10.85546875" customWidth="1"/>
    <col min="14" max="14" width="12.85546875" customWidth="1"/>
    <col min="15" max="15" width="23.42578125" customWidth="1"/>
    <col min="16" max="16" width="10.85546875" customWidth="1"/>
    <col min="17" max="17" width="13.140625" customWidth="1"/>
    <col min="18" max="18" width="8.28515625" style="58" customWidth="1"/>
    <col min="19" max="19" width="7.28515625" style="58" customWidth="1"/>
    <col min="20" max="20" width="16.42578125" style="59" customWidth="1"/>
    <col min="21" max="21" width="15.85546875" style="59" customWidth="1"/>
    <col min="22" max="22" width="13.7109375" style="59" customWidth="1"/>
    <col min="23" max="23" width="12.28515625" style="59" customWidth="1"/>
    <col min="24" max="24" width="13.7109375" style="59" customWidth="1"/>
    <col min="25" max="25" width="13.42578125" style="59" customWidth="1"/>
    <col min="26" max="26" width="11" style="59" customWidth="1"/>
    <col min="27" max="27" width="13.140625" style="59" customWidth="1"/>
    <col min="28" max="28" width="13.7109375" style="59" customWidth="1"/>
    <col min="29" max="29" width="13.28515625" style="59" customWidth="1"/>
    <col min="30" max="30" width="15.140625" style="59" customWidth="1"/>
    <col min="31" max="33" width="13.7109375" style="59" customWidth="1"/>
    <col min="34" max="34" width="15.28515625" style="59" customWidth="1"/>
    <col min="35" max="35" width="16" style="59" customWidth="1"/>
    <col min="36" max="39" width="13.7109375" style="59" customWidth="1"/>
    <col min="40" max="40" width="15.140625" style="59" customWidth="1"/>
    <col min="41" max="43" width="12.140625" style="59" customWidth="1"/>
    <col min="44" max="44" width="13.7109375" style="59" customWidth="1"/>
    <col min="45" max="45" width="16.140625" style="59" customWidth="1"/>
    <col min="46" max="47" width="12.140625" style="59" customWidth="1"/>
    <col min="48" max="49" width="13.7109375" style="59" customWidth="1"/>
    <col min="50" max="50" width="15.85546875" style="59" customWidth="1"/>
    <col min="51" max="51" width="16.5703125" style="59" customWidth="1"/>
    <col min="52" max="57" width="13.7109375" style="59" customWidth="1"/>
    <col min="58" max="58" width="16.140625" style="59" customWidth="1"/>
    <col min="59" max="59" width="15.140625" style="59" customWidth="1"/>
    <col min="60" max="60" width="15.85546875" style="59" customWidth="1"/>
    <col min="61" max="64" width="13.7109375" style="59" customWidth="1"/>
    <col min="65" max="65" width="16.85546875" style="59" customWidth="1"/>
    <col min="66" max="69" width="13.7109375" style="59" customWidth="1"/>
    <col min="70" max="70" width="18.28515625" style="59" customWidth="1"/>
    <col min="71" max="74" width="13.7109375" style="59" customWidth="1"/>
    <col min="75" max="75" width="17" style="59" customWidth="1"/>
    <col min="76" max="79" width="13.7109375" style="59" customWidth="1"/>
    <col min="80" max="80" width="14.85546875" style="59" customWidth="1"/>
    <col min="81" max="83" width="13.7109375" style="59" customWidth="1"/>
    <col min="84" max="84" width="13" style="59" customWidth="1"/>
    <col min="85" max="85" width="16.5703125" style="59" customWidth="1"/>
    <col min="86" max="86" width="13.7109375" style="59" customWidth="1"/>
    <col min="87" max="87" width="16" style="59" customWidth="1"/>
    <col min="88" max="89" width="13.7109375" style="59" customWidth="1"/>
    <col min="90" max="90" width="15.28515625" style="59" customWidth="1"/>
    <col min="91" max="94" width="13.7109375" style="59" customWidth="1"/>
    <col min="95" max="95" width="15.5703125" style="59" customWidth="1"/>
    <col min="96" max="98" width="13.7109375" style="59" customWidth="1"/>
    <col min="99" max="99" width="15.140625" style="59" customWidth="1"/>
    <col min="100" max="100" width="19.7109375" style="59" customWidth="1"/>
    <col min="101" max="104" width="13.7109375" style="59" customWidth="1"/>
    <col min="105" max="105" width="19.7109375" style="59" customWidth="1"/>
    <col min="106" max="108" width="13.7109375" style="59" customWidth="1"/>
    <col min="109" max="109" width="12.5703125" style="59" customWidth="1"/>
    <col min="110" max="110" width="11.5703125" style="59" customWidth="1"/>
    <col min="111" max="111" width="6" customWidth="1"/>
    <col min="112" max="112" width="17.85546875" customWidth="1"/>
    <col min="257" max="257" width="31.140625" customWidth="1"/>
    <col min="258" max="258" width="7.7109375" customWidth="1"/>
    <col min="259" max="259" width="19.28515625" customWidth="1"/>
    <col min="260" max="260" width="10.85546875" customWidth="1"/>
    <col min="261" max="261" width="14.5703125" customWidth="1"/>
    <col min="262" max="262" width="16.42578125" customWidth="1"/>
    <col min="263" max="263" width="10.85546875" customWidth="1"/>
    <col min="264" max="264" width="8.140625" customWidth="1"/>
    <col min="265" max="265" width="16.7109375" customWidth="1"/>
    <col min="266" max="266" width="10.85546875" customWidth="1"/>
    <col min="267" max="267" width="12.5703125" customWidth="1"/>
    <col min="268" max="268" width="13.7109375" customWidth="1"/>
    <col min="269" max="269" width="10.85546875" customWidth="1"/>
    <col min="270" max="270" width="12.85546875" customWidth="1"/>
    <col min="271" max="271" width="23.42578125" customWidth="1"/>
    <col min="272" max="272" width="10.85546875" customWidth="1"/>
    <col min="273" max="273" width="13.140625" customWidth="1"/>
    <col min="274" max="274" width="8.28515625" customWidth="1"/>
    <col min="275" max="275" width="7.28515625" customWidth="1"/>
    <col min="276" max="276" width="16.42578125" customWidth="1"/>
    <col min="277" max="277" width="15.85546875" customWidth="1"/>
    <col min="278" max="278" width="13.7109375" customWidth="1"/>
    <col min="279" max="279" width="12.28515625" customWidth="1"/>
    <col min="280" max="280" width="13.7109375" customWidth="1"/>
    <col min="281" max="281" width="13.42578125" customWidth="1"/>
    <col min="282" max="282" width="11" customWidth="1"/>
    <col min="283" max="283" width="13.140625" customWidth="1"/>
    <col min="284" max="284" width="13.7109375" customWidth="1"/>
    <col min="285" max="285" width="13.28515625" customWidth="1"/>
    <col min="286" max="286" width="15.140625" customWidth="1"/>
    <col min="287" max="289" width="13.7109375" customWidth="1"/>
    <col min="290" max="290" width="15.28515625" customWidth="1"/>
    <col min="291" max="291" width="16" customWidth="1"/>
    <col min="292" max="295" width="13.7109375" customWidth="1"/>
    <col min="296" max="296" width="15.140625" customWidth="1"/>
    <col min="297" max="299" width="12.140625" customWidth="1"/>
    <col min="300" max="300" width="13.7109375" customWidth="1"/>
    <col min="301" max="301" width="16.140625" customWidth="1"/>
    <col min="302" max="303" width="12.140625" customWidth="1"/>
    <col min="304" max="305" width="13.7109375" customWidth="1"/>
    <col min="306" max="306" width="15.85546875" customWidth="1"/>
    <col min="307" max="307" width="16.5703125" customWidth="1"/>
    <col min="308" max="313" width="13.7109375" customWidth="1"/>
    <col min="314" max="314" width="16.140625" customWidth="1"/>
    <col min="315" max="315" width="15.140625" customWidth="1"/>
    <col min="316" max="316" width="15.85546875" customWidth="1"/>
    <col min="317" max="320" width="13.7109375" customWidth="1"/>
    <col min="321" max="321" width="16.85546875" customWidth="1"/>
    <col min="322" max="325" width="13.7109375" customWidth="1"/>
    <col min="326" max="326" width="18.28515625" customWidth="1"/>
    <col min="327" max="330" width="13.7109375" customWidth="1"/>
    <col min="331" max="331" width="17" customWidth="1"/>
    <col min="332" max="335" width="13.7109375" customWidth="1"/>
    <col min="336" max="336" width="14.85546875" customWidth="1"/>
    <col min="337" max="339" width="13.7109375" customWidth="1"/>
    <col min="340" max="340" width="13" customWidth="1"/>
    <col min="341" max="341" width="16.5703125" customWidth="1"/>
    <col min="342" max="342" width="13.7109375" customWidth="1"/>
    <col min="343" max="343" width="16" customWidth="1"/>
    <col min="344" max="345" width="13.7109375" customWidth="1"/>
    <col min="346" max="346" width="15.28515625" customWidth="1"/>
    <col min="347" max="350" width="13.7109375" customWidth="1"/>
    <col min="351" max="351" width="15.5703125" customWidth="1"/>
    <col min="352" max="354" width="13.7109375" customWidth="1"/>
    <col min="355" max="355" width="15.140625" customWidth="1"/>
    <col min="356" max="356" width="19.7109375" customWidth="1"/>
    <col min="357" max="360" width="13.7109375" customWidth="1"/>
    <col min="361" max="361" width="19.7109375" customWidth="1"/>
    <col min="362" max="364" width="13.7109375" customWidth="1"/>
    <col min="365" max="365" width="12.5703125" customWidth="1"/>
    <col min="366" max="366" width="11.5703125" customWidth="1"/>
    <col min="367" max="367" width="6" customWidth="1"/>
    <col min="368" max="368" width="17.85546875" customWidth="1"/>
    <col min="513" max="513" width="31.140625" customWidth="1"/>
    <col min="514" max="514" width="7.7109375" customWidth="1"/>
    <col min="515" max="515" width="19.28515625" customWidth="1"/>
    <col min="516" max="516" width="10.85546875" customWidth="1"/>
    <col min="517" max="517" width="14.5703125" customWidth="1"/>
    <col min="518" max="518" width="16.42578125" customWidth="1"/>
    <col min="519" max="519" width="10.85546875" customWidth="1"/>
    <col min="520" max="520" width="8.140625" customWidth="1"/>
    <col min="521" max="521" width="16.7109375" customWidth="1"/>
    <col min="522" max="522" width="10.85546875" customWidth="1"/>
    <col min="523" max="523" width="12.5703125" customWidth="1"/>
    <col min="524" max="524" width="13.7109375" customWidth="1"/>
    <col min="525" max="525" width="10.85546875" customWidth="1"/>
    <col min="526" max="526" width="12.85546875" customWidth="1"/>
    <col min="527" max="527" width="23.42578125" customWidth="1"/>
    <col min="528" max="528" width="10.85546875" customWidth="1"/>
    <col min="529" max="529" width="13.140625" customWidth="1"/>
    <col min="530" max="530" width="8.28515625" customWidth="1"/>
    <col min="531" max="531" width="7.28515625" customWidth="1"/>
    <col min="532" max="532" width="16.42578125" customWidth="1"/>
    <col min="533" max="533" width="15.85546875" customWidth="1"/>
    <col min="534" max="534" width="13.7109375" customWidth="1"/>
    <col min="535" max="535" width="12.28515625" customWidth="1"/>
    <col min="536" max="536" width="13.7109375" customWidth="1"/>
    <col min="537" max="537" width="13.42578125" customWidth="1"/>
    <col min="538" max="538" width="11" customWidth="1"/>
    <col min="539" max="539" width="13.140625" customWidth="1"/>
    <col min="540" max="540" width="13.7109375" customWidth="1"/>
    <col min="541" max="541" width="13.28515625" customWidth="1"/>
    <col min="542" max="542" width="15.140625" customWidth="1"/>
    <col min="543" max="545" width="13.7109375" customWidth="1"/>
    <col min="546" max="546" width="15.28515625" customWidth="1"/>
    <col min="547" max="547" width="16" customWidth="1"/>
    <col min="548" max="551" width="13.7109375" customWidth="1"/>
    <col min="552" max="552" width="15.140625" customWidth="1"/>
    <col min="553" max="555" width="12.140625" customWidth="1"/>
    <col min="556" max="556" width="13.7109375" customWidth="1"/>
    <col min="557" max="557" width="16.140625" customWidth="1"/>
    <col min="558" max="559" width="12.140625" customWidth="1"/>
    <col min="560" max="561" width="13.7109375" customWidth="1"/>
    <col min="562" max="562" width="15.85546875" customWidth="1"/>
    <col min="563" max="563" width="16.5703125" customWidth="1"/>
    <col min="564" max="569" width="13.7109375" customWidth="1"/>
    <col min="570" max="570" width="16.140625" customWidth="1"/>
    <col min="571" max="571" width="15.140625" customWidth="1"/>
    <col min="572" max="572" width="15.85546875" customWidth="1"/>
    <col min="573" max="576" width="13.7109375" customWidth="1"/>
    <col min="577" max="577" width="16.85546875" customWidth="1"/>
    <col min="578" max="581" width="13.7109375" customWidth="1"/>
    <col min="582" max="582" width="18.28515625" customWidth="1"/>
    <col min="583" max="586" width="13.7109375" customWidth="1"/>
    <col min="587" max="587" width="17" customWidth="1"/>
    <col min="588" max="591" width="13.7109375" customWidth="1"/>
    <col min="592" max="592" width="14.85546875" customWidth="1"/>
    <col min="593" max="595" width="13.7109375" customWidth="1"/>
    <col min="596" max="596" width="13" customWidth="1"/>
    <col min="597" max="597" width="16.5703125" customWidth="1"/>
    <col min="598" max="598" width="13.7109375" customWidth="1"/>
    <col min="599" max="599" width="16" customWidth="1"/>
    <col min="600" max="601" width="13.7109375" customWidth="1"/>
    <col min="602" max="602" width="15.28515625" customWidth="1"/>
    <col min="603" max="606" width="13.7109375" customWidth="1"/>
    <col min="607" max="607" width="15.5703125" customWidth="1"/>
    <col min="608" max="610" width="13.7109375" customWidth="1"/>
    <col min="611" max="611" width="15.140625" customWidth="1"/>
    <col min="612" max="612" width="19.7109375" customWidth="1"/>
    <col min="613" max="616" width="13.7109375" customWidth="1"/>
    <col min="617" max="617" width="19.7109375" customWidth="1"/>
    <col min="618" max="620" width="13.7109375" customWidth="1"/>
    <col min="621" max="621" width="12.5703125" customWidth="1"/>
    <col min="622" max="622" width="11.5703125" customWidth="1"/>
    <col min="623" max="623" width="6" customWidth="1"/>
    <col min="624" max="624" width="17.85546875" customWidth="1"/>
    <col min="769" max="769" width="31.140625" customWidth="1"/>
    <col min="770" max="770" width="7.7109375" customWidth="1"/>
    <col min="771" max="771" width="19.28515625" customWidth="1"/>
    <col min="772" max="772" width="10.85546875" customWidth="1"/>
    <col min="773" max="773" width="14.5703125" customWidth="1"/>
    <col min="774" max="774" width="16.42578125" customWidth="1"/>
    <col min="775" max="775" width="10.85546875" customWidth="1"/>
    <col min="776" max="776" width="8.140625" customWidth="1"/>
    <col min="777" max="777" width="16.7109375" customWidth="1"/>
    <col min="778" max="778" width="10.85546875" customWidth="1"/>
    <col min="779" max="779" width="12.5703125" customWidth="1"/>
    <col min="780" max="780" width="13.7109375" customWidth="1"/>
    <col min="781" max="781" width="10.85546875" customWidth="1"/>
    <col min="782" max="782" width="12.85546875" customWidth="1"/>
    <col min="783" max="783" width="23.42578125" customWidth="1"/>
    <col min="784" max="784" width="10.85546875" customWidth="1"/>
    <col min="785" max="785" width="13.140625" customWidth="1"/>
    <col min="786" max="786" width="8.28515625" customWidth="1"/>
    <col min="787" max="787" width="7.28515625" customWidth="1"/>
    <col min="788" max="788" width="16.42578125" customWidth="1"/>
    <col min="789" max="789" width="15.85546875" customWidth="1"/>
    <col min="790" max="790" width="13.7109375" customWidth="1"/>
    <col min="791" max="791" width="12.28515625" customWidth="1"/>
    <col min="792" max="792" width="13.7109375" customWidth="1"/>
    <col min="793" max="793" width="13.42578125" customWidth="1"/>
    <col min="794" max="794" width="11" customWidth="1"/>
    <col min="795" max="795" width="13.140625" customWidth="1"/>
    <col min="796" max="796" width="13.7109375" customWidth="1"/>
    <col min="797" max="797" width="13.28515625" customWidth="1"/>
    <col min="798" max="798" width="15.140625" customWidth="1"/>
    <col min="799" max="801" width="13.7109375" customWidth="1"/>
    <col min="802" max="802" width="15.28515625" customWidth="1"/>
    <col min="803" max="803" width="16" customWidth="1"/>
    <col min="804" max="807" width="13.7109375" customWidth="1"/>
    <col min="808" max="808" width="15.140625" customWidth="1"/>
    <col min="809" max="811" width="12.140625" customWidth="1"/>
    <col min="812" max="812" width="13.7109375" customWidth="1"/>
    <col min="813" max="813" width="16.140625" customWidth="1"/>
    <col min="814" max="815" width="12.140625" customWidth="1"/>
    <col min="816" max="817" width="13.7109375" customWidth="1"/>
    <col min="818" max="818" width="15.85546875" customWidth="1"/>
    <col min="819" max="819" width="16.5703125" customWidth="1"/>
    <col min="820" max="825" width="13.7109375" customWidth="1"/>
    <col min="826" max="826" width="16.140625" customWidth="1"/>
    <col min="827" max="827" width="15.140625" customWidth="1"/>
    <col min="828" max="828" width="15.85546875" customWidth="1"/>
    <col min="829" max="832" width="13.7109375" customWidth="1"/>
    <col min="833" max="833" width="16.85546875" customWidth="1"/>
    <col min="834" max="837" width="13.7109375" customWidth="1"/>
    <col min="838" max="838" width="18.28515625" customWidth="1"/>
    <col min="839" max="842" width="13.7109375" customWidth="1"/>
    <col min="843" max="843" width="17" customWidth="1"/>
    <col min="844" max="847" width="13.7109375" customWidth="1"/>
    <col min="848" max="848" width="14.85546875" customWidth="1"/>
    <col min="849" max="851" width="13.7109375" customWidth="1"/>
    <col min="852" max="852" width="13" customWidth="1"/>
    <col min="853" max="853" width="16.5703125" customWidth="1"/>
    <col min="854" max="854" width="13.7109375" customWidth="1"/>
    <col min="855" max="855" width="16" customWidth="1"/>
    <col min="856" max="857" width="13.7109375" customWidth="1"/>
    <col min="858" max="858" width="15.28515625" customWidth="1"/>
    <col min="859" max="862" width="13.7109375" customWidth="1"/>
    <col min="863" max="863" width="15.5703125" customWidth="1"/>
    <col min="864" max="866" width="13.7109375" customWidth="1"/>
    <col min="867" max="867" width="15.140625" customWidth="1"/>
    <col min="868" max="868" width="19.7109375" customWidth="1"/>
    <col min="869" max="872" width="13.7109375" customWidth="1"/>
    <col min="873" max="873" width="19.7109375" customWidth="1"/>
    <col min="874" max="876" width="13.7109375" customWidth="1"/>
    <col min="877" max="877" width="12.5703125" customWidth="1"/>
    <col min="878" max="878" width="11.5703125" customWidth="1"/>
    <col min="879" max="879" width="6" customWidth="1"/>
    <col min="880" max="880" width="17.85546875" customWidth="1"/>
    <col min="1025" max="1025" width="31.140625" customWidth="1"/>
    <col min="1026" max="1026" width="7.7109375" customWidth="1"/>
    <col min="1027" max="1027" width="19.28515625" customWidth="1"/>
    <col min="1028" max="1028" width="10.85546875" customWidth="1"/>
    <col min="1029" max="1029" width="14.5703125" customWidth="1"/>
    <col min="1030" max="1030" width="16.42578125" customWidth="1"/>
    <col min="1031" max="1031" width="10.85546875" customWidth="1"/>
    <col min="1032" max="1032" width="8.140625" customWidth="1"/>
    <col min="1033" max="1033" width="16.7109375" customWidth="1"/>
    <col min="1034" max="1034" width="10.85546875" customWidth="1"/>
    <col min="1035" max="1035" width="12.5703125" customWidth="1"/>
    <col min="1036" max="1036" width="13.7109375" customWidth="1"/>
    <col min="1037" max="1037" width="10.85546875" customWidth="1"/>
    <col min="1038" max="1038" width="12.85546875" customWidth="1"/>
    <col min="1039" max="1039" width="23.42578125" customWidth="1"/>
    <col min="1040" max="1040" width="10.85546875" customWidth="1"/>
    <col min="1041" max="1041" width="13.140625" customWidth="1"/>
    <col min="1042" max="1042" width="8.28515625" customWidth="1"/>
    <col min="1043" max="1043" width="7.28515625" customWidth="1"/>
    <col min="1044" max="1044" width="16.42578125" customWidth="1"/>
    <col min="1045" max="1045" width="15.85546875" customWidth="1"/>
    <col min="1046" max="1046" width="13.7109375" customWidth="1"/>
    <col min="1047" max="1047" width="12.28515625" customWidth="1"/>
    <col min="1048" max="1048" width="13.7109375" customWidth="1"/>
    <col min="1049" max="1049" width="13.42578125" customWidth="1"/>
    <col min="1050" max="1050" width="11" customWidth="1"/>
    <col min="1051" max="1051" width="13.140625" customWidth="1"/>
    <col min="1052" max="1052" width="13.7109375" customWidth="1"/>
    <col min="1053" max="1053" width="13.28515625" customWidth="1"/>
    <col min="1054" max="1054" width="15.140625" customWidth="1"/>
    <col min="1055" max="1057" width="13.7109375" customWidth="1"/>
    <col min="1058" max="1058" width="15.28515625" customWidth="1"/>
    <col min="1059" max="1059" width="16" customWidth="1"/>
    <col min="1060" max="1063" width="13.7109375" customWidth="1"/>
    <col min="1064" max="1064" width="15.140625" customWidth="1"/>
    <col min="1065" max="1067" width="12.140625" customWidth="1"/>
    <col min="1068" max="1068" width="13.7109375" customWidth="1"/>
    <col min="1069" max="1069" width="16.140625" customWidth="1"/>
    <col min="1070" max="1071" width="12.140625" customWidth="1"/>
    <col min="1072" max="1073" width="13.7109375" customWidth="1"/>
    <col min="1074" max="1074" width="15.85546875" customWidth="1"/>
    <col min="1075" max="1075" width="16.5703125" customWidth="1"/>
    <col min="1076" max="1081" width="13.7109375" customWidth="1"/>
    <col min="1082" max="1082" width="16.140625" customWidth="1"/>
    <col min="1083" max="1083" width="15.140625" customWidth="1"/>
    <col min="1084" max="1084" width="15.85546875" customWidth="1"/>
    <col min="1085" max="1088" width="13.7109375" customWidth="1"/>
    <col min="1089" max="1089" width="16.85546875" customWidth="1"/>
    <col min="1090" max="1093" width="13.7109375" customWidth="1"/>
    <col min="1094" max="1094" width="18.28515625" customWidth="1"/>
    <col min="1095" max="1098" width="13.7109375" customWidth="1"/>
    <col min="1099" max="1099" width="17" customWidth="1"/>
    <col min="1100" max="1103" width="13.7109375" customWidth="1"/>
    <col min="1104" max="1104" width="14.85546875" customWidth="1"/>
    <col min="1105" max="1107" width="13.7109375" customWidth="1"/>
    <col min="1108" max="1108" width="13" customWidth="1"/>
    <col min="1109" max="1109" width="16.5703125" customWidth="1"/>
    <col min="1110" max="1110" width="13.7109375" customWidth="1"/>
    <col min="1111" max="1111" width="16" customWidth="1"/>
    <col min="1112" max="1113" width="13.7109375" customWidth="1"/>
    <col min="1114" max="1114" width="15.28515625" customWidth="1"/>
    <col min="1115" max="1118" width="13.7109375" customWidth="1"/>
    <col min="1119" max="1119" width="15.5703125" customWidth="1"/>
    <col min="1120" max="1122" width="13.7109375" customWidth="1"/>
    <col min="1123" max="1123" width="15.140625" customWidth="1"/>
    <col min="1124" max="1124" width="19.7109375" customWidth="1"/>
    <col min="1125" max="1128" width="13.7109375" customWidth="1"/>
    <col min="1129" max="1129" width="19.7109375" customWidth="1"/>
    <col min="1130" max="1132" width="13.7109375" customWidth="1"/>
    <col min="1133" max="1133" width="12.5703125" customWidth="1"/>
    <col min="1134" max="1134" width="11.5703125" customWidth="1"/>
    <col min="1135" max="1135" width="6" customWidth="1"/>
    <col min="1136" max="1136" width="17.85546875" customWidth="1"/>
    <col min="1281" max="1281" width="31.140625" customWidth="1"/>
    <col min="1282" max="1282" width="7.7109375" customWidth="1"/>
    <col min="1283" max="1283" width="19.28515625" customWidth="1"/>
    <col min="1284" max="1284" width="10.85546875" customWidth="1"/>
    <col min="1285" max="1285" width="14.5703125" customWidth="1"/>
    <col min="1286" max="1286" width="16.42578125" customWidth="1"/>
    <col min="1287" max="1287" width="10.85546875" customWidth="1"/>
    <col min="1288" max="1288" width="8.140625" customWidth="1"/>
    <col min="1289" max="1289" width="16.7109375" customWidth="1"/>
    <col min="1290" max="1290" width="10.85546875" customWidth="1"/>
    <col min="1291" max="1291" width="12.5703125" customWidth="1"/>
    <col min="1292" max="1292" width="13.7109375" customWidth="1"/>
    <col min="1293" max="1293" width="10.85546875" customWidth="1"/>
    <col min="1294" max="1294" width="12.85546875" customWidth="1"/>
    <col min="1295" max="1295" width="23.42578125" customWidth="1"/>
    <col min="1296" max="1296" width="10.85546875" customWidth="1"/>
    <col min="1297" max="1297" width="13.140625" customWidth="1"/>
    <col min="1298" max="1298" width="8.28515625" customWidth="1"/>
    <col min="1299" max="1299" width="7.28515625" customWidth="1"/>
    <col min="1300" max="1300" width="16.42578125" customWidth="1"/>
    <col min="1301" max="1301" width="15.85546875" customWidth="1"/>
    <col min="1302" max="1302" width="13.7109375" customWidth="1"/>
    <col min="1303" max="1303" width="12.28515625" customWidth="1"/>
    <col min="1304" max="1304" width="13.7109375" customWidth="1"/>
    <col min="1305" max="1305" width="13.42578125" customWidth="1"/>
    <col min="1306" max="1306" width="11" customWidth="1"/>
    <col min="1307" max="1307" width="13.140625" customWidth="1"/>
    <col min="1308" max="1308" width="13.7109375" customWidth="1"/>
    <col min="1309" max="1309" width="13.28515625" customWidth="1"/>
    <col min="1310" max="1310" width="15.140625" customWidth="1"/>
    <col min="1311" max="1313" width="13.7109375" customWidth="1"/>
    <col min="1314" max="1314" width="15.28515625" customWidth="1"/>
    <col min="1315" max="1315" width="16" customWidth="1"/>
    <col min="1316" max="1319" width="13.7109375" customWidth="1"/>
    <col min="1320" max="1320" width="15.140625" customWidth="1"/>
    <col min="1321" max="1323" width="12.140625" customWidth="1"/>
    <col min="1324" max="1324" width="13.7109375" customWidth="1"/>
    <col min="1325" max="1325" width="16.140625" customWidth="1"/>
    <col min="1326" max="1327" width="12.140625" customWidth="1"/>
    <col min="1328" max="1329" width="13.7109375" customWidth="1"/>
    <col min="1330" max="1330" width="15.85546875" customWidth="1"/>
    <col min="1331" max="1331" width="16.5703125" customWidth="1"/>
    <col min="1332" max="1337" width="13.7109375" customWidth="1"/>
    <col min="1338" max="1338" width="16.140625" customWidth="1"/>
    <col min="1339" max="1339" width="15.140625" customWidth="1"/>
    <col min="1340" max="1340" width="15.85546875" customWidth="1"/>
    <col min="1341" max="1344" width="13.7109375" customWidth="1"/>
    <col min="1345" max="1345" width="16.85546875" customWidth="1"/>
    <col min="1346" max="1349" width="13.7109375" customWidth="1"/>
    <col min="1350" max="1350" width="18.28515625" customWidth="1"/>
    <col min="1351" max="1354" width="13.7109375" customWidth="1"/>
    <col min="1355" max="1355" width="17" customWidth="1"/>
    <col min="1356" max="1359" width="13.7109375" customWidth="1"/>
    <col min="1360" max="1360" width="14.85546875" customWidth="1"/>
    <col min="1361" max="1363" width="13.7109375" customWidth="1"/>
    <col min="1364" max="1364" width="13" customWidth="1"/>
    <col min="1365" max="1365" width="16.5703125" customWidth="1"/>
    <col min="1366" max="1366" width="13.7109375" customWidth="1"/>
    <col min="1367" max="1367" width="16" customWidth="1"/>
    <col min="1368" max="1369" width="13.7109375" customWidth="1"/>
    <col min="1370" max="1370" width="15.28515625" customWidth="1"/>
    <col min="1371" max="1374" width="13.7109375" customWidth="1"/>
    <col min="1375" max="1375" width="15.5703125" customWidth="1"/>
    <col min="1376" max="1378" width="13.7109375" customWidth="1"/>
    <col min="1379" max="1379" width="15.140625" customWidth="1"/>
    <col min="1380" max="1380" width="19.7109375" customWidth="1"/>
    <col min="1381" max="1384" width="13.7109375" customWidth="1"/>
    <col min="1385" max="1385" width="19.7109375" customWidth="1"/>
    <col min="1386" max="1388" width="13.7109375" customWidth="1"/>
    <col min="1389" max="1389" width="12.5703125" customWidth="1"/>
    <col min="1390" max="1390" width="11.5703125" customWidth="1"/>
    <col min="1391" max="1391" width="6" customWidth="1"/>
    <col min="1392" max="1392" width="17.85546875" customWidth="1"/>
    <col min="1537" max="1537" width="31.140625" customWidth="1"/>
    <col min="1538" max="1538" width="7.7109375" customWidth="1"/>
    <col min="1539" max="1539" width="19.28515625" customWidth="1"/>
    <col min="1540" max="1540" width="10.85546875" customWidth="1"/>
    <col min="1541" max="1541" width="14.5703125" customWidth="1"/>
    <col min="1542" max="1542" width="16.42578125" customWidth="1"/>
    <col min="1543" max="1543" width="10.85546875" customWidth="1"/>
    <col min="1544" max="1544" width="8.140625" customWidth="1"/>
    <col min="1545" max="1545" width="16.7109375" customWidth="1"/>
    <col min="1546" max="1546" width="10.85546875" customWidth="1"/>
    <col min="1547" max="1547" width="12.5703125" customWidth="1"/>
    <col min="1548" max="1548" width="13.7109375" customWidth="1"/>
    <col min="1549" max="1549" width="10.85546875" customWidth="1"/>
    <col min="1550" max="1550" width="12.85546875" customWidth="1"/>
    <col min="1551" max="1551" width="23.42578125" customWidth="1"/>
    <col min="1552" max="1552" width="10.85546875" customWidth="1"/>
    <col min="1553" max="1553" width="13.140625" customWidth="1"/>
    <col min="1554" max="1554" width="8.28515625" customWidth="1"/>
    <col min="1555" max="1555" width="7.28515625" customWidth="1"/>
    <col min="1556" max="1556" width="16.42578125" customWidth="1"/>
    <col min="1557" max="1557" width="15.85546875" customWidth="1"/>
    <col min="1558" max="1558" width="13.7109375" customWidth="1"/>
    <col min="1559" max="1559" width="12.28515625" customWidth="1"/>
    <col min="1560" max="1560" width="13.7109375" customWidth="1"/>
    <col min="1561" max="1561" width="13.42578125" customWidth="1"/>
    <col min="1562" max="1562" width="11" customWidth="1"/>
    <col min="1563" max="1563" width="13.140625" customWidth="1"/>
    <col min="1564" max="1564" width="13.7109375" customWidth="1"/>
    <col min="1565" max="1565" width="13.28515625" customWidth="1"/>
    <col min="1566" max="1566" width="15.140625" customWidth="1"/>
    <col min="1567" max="1569" width="13.7109375" customWidth="1"/>
    <col min="1570" max="1570" width="15.28515625" customWidth="1"/>
    <col min="1571" max="1571" width="16" customWidth="1"/>
    <col min="1572" max="1575" width="13.7109375" customWidth="1"/>
    <col min="1576" max="1576" width="15.140625" customWidth="1"/>
    <col min="1577" max="1579" width="12.140625" customWidth="1"/>
    <col min="1580" max="1580" width="13.7109375" customWidth="1"/>
    <col min="1581" max="1581" width="16.140625" customWidth="1"/>
    <col min="1582" max="1583" width="12.140625" customWidth="1"/>
    <col min="1584" max="1585" width="13.7109375" customWidth="1"/>
    <col min="1586" max="1586" width="15.85546875" customWidth="1"/>
    <col min="1587" max="1587" width="16.5703125" customWidth="1"/>
    <col min="1588" max="1593" width="13.7109375" customWidth="1"/>
    <col min="1594" max="1594" width="16.140625" customWidth="1"/>
    <col min="1595" max="1595" width="15.140625" customWidth="1"/>
    <col min="1596" max="1596" width="15.85546875" customWidth="1"/>
    <col min="1597" max="1600" width="13.7109375" customWidth="1"/>
    <col min="1601" max="1601" width="16.85546875" customWidth="1"/>
    <col min="1602" max="1605" width="13.7109375" customWidth="1"/>
    <col min="1606" max="1606" width="18.28515625" customWidth="1"/>
    <col min="1607" max="1610" width="13.7109375" customWidth="1"/>
    <col min="1611" max="1611" width="17" customWidth="1"/>
    <col min="1612" max="1615" width="13.7109375" customWidth="1"/>
    <col min="1616" max="1616" width="14.85546875" customWidth="1"/>
    <col min="1617" max="1619" width="13.7109375" customWidth="1"/>
    <col min="1620" max="1620" width="13" customWidth="1"/>
    <col min="1621" max="1621" width="16.5703125" customWidth="1"/>
    <col min="1622" max="1622" width="13.7109375" customWidth="1"/>
    <col min="1623" max="1623" width="16" customWidth="1"/>
    <col min="1624" max="1625" width="13.7109375" customWidth="1"/>
    <col min="1626" max="1626" width="15.28515625" customWidth="1"/>
    <col min="1627" max="1630" width="13.7109375" customWidth="1"/>
    <col min="1631" max="1631" width="15.5703125" customWidth="1"/>
    <col min="1632" max="1634" width="13.7109375" customWidth="1"/>
    <col min="1635" max="1635" width="15.140625" customWidth="1"/>
    <col min="1636" max="1636" width="19.7109375" customWidth="1"/>
    <col min="1637" max="1640" width="13.7109375" customWidth="1"/>
    <col min="1641" max="1641" width="19.7109375" customWidth="1"/>
    <col min="1642" max="1644" width="13.7109375" customWidth="1"/>
    <col min="1645" max="1645" width="12.5703125" customWidth="1"/>
    <col min="1646" max="1646" width="11.5703125" customWidth="1"/>
    <col min="1647" max="1647" width="6" customWidth="1"/>
    <col min="1648" max="1648" width="17.85546875" customWidth="1"/>
    <col min="1793" max="1793" width="31.140625" customWidth="1"/>
    <col min="1794" max="1794" width="7.7109375" customWidth="1"/>
    <col min="1795" max="1795" width="19.28515625" customWidth="1"/>
    <col min="1796" max="1796" width="10.85546875" customWidth="1"/>
    <col min="1797" max="1797" width="14.5703125" customWidth="1"/>
    <col min="1798" max="1798" width="16.42578125" customWidth="1"/>
    <col min="1799" max="1799" width="10.85546875" customWidth="1"/>
    <col min="1800" max="1800" width="8.140625" customWidth="1"/>
    <col min="1801" max="1801" width="16.7109375" customWidth="1"/>
    <col min="1802" max="1802" width="10.85546875" customWidth="1"/>
    <col min="1803" max="1803" width="12.5703125" customWidth="1"/>
    <col min="1804" max="1804" width="13.7109375" customWidth="1"/>
    <col min="1805" max="1805" width="10.85546875" customWidth="1"/>
    <col min="1806" max="1806" width="12.85546875" customWidth="1"/>
    <col min="1807" max="1807" width="23.42578125" customWidth="1"/>
    <col min="1808" max="1808" width="10.85546875" customWidth="1"/>
    <col min="1809" max="1809" width="13.140625" customWidth="1"/>
    <col min="1810" max="1810" width="8.28515625" customWidth="1"/>
    <col min="1811" max="1811" width="7.28515625" customWidth="1"/>
    <col min="1812" max="1812" width="16.42578125" customWidth="1"/>
    <col min="1813" max="1813" width="15.85546875" customWidth="1"/>
    <col min="1814" max="1814" width="13.7109375" customWidth="1"/>
    <col min="1815" max="1815" width="12.28515625" customWidth="1"/>
    <col min="1816" max="1816" width="13.7109375" customWidth="1"/>
    <col min="1817" max="1817" width="13.42578125" customWidth="1"/>
    <col min="1818" max="1818" width="11" customWidth="1"/>
    <col min="1819" max="1819" width="13.140625" customWidth="1"/>
    <col min="1820" max="1820" width="13.7109375" customWidth="1"/>
    <col min="1821" max="1821" width="13.28515625" customWidth="1"/>
    <col min="1822" max="1822" width="15.140625" customWidth="1"/>
    <col min="1823" max="1825" width="13.7109375" customWidth="1"/>
    <col min="1826" max="1826" width="15.28515625" customWidth="1"/>
    <col min="1827" max="1827" width="16" customWidth="1"/>
    <col min="1828" max="1831" width="13.7109375" customWidth="1"/>
    <col min="1832" max="1832" width="15.140625" customWidth="1"/>
    <col min="1833" max="1835" width="12.140625" customWidth="1"/>
    <col min="1836" max="1836" width="13.7109375" customWidth="1"/>
    <col min="1837" max="1837" width="16.140625" customWidth="1"/>
    <col min="1838" max="1839" width="12.140625" customWidth="1"/>
    <col min="1840" max="1841" width="13.7109375" customWidth="1"/>
    <col min="1842" max="1842" width="15.85546875" customWidth="1"/>
    <col min="1843" max="1843" width="16.5703125" customWidth="1"/>
    <col min="1844" max="1849" width="13.7109375" customWidth="1"/>
    <col min="1850" max="1850" width="16.140625" customWidth="1"/>
    <col min="1851" max="1851" width="15.140625" customWidth="1"/>
    <col min="1852" max="1852" width="15.85546875" customWidth="1"/>
    <col min="1853" max="1856" width="13.7109375" customWidth="1"/>
    <col min="1857" max="1857" width="16.85546875" customWidth="1"/>
    <col min="1858" max="1861" width="13.7109375" customWidth="1"/>
    <col min="1862" max="1862" width="18.28515625" customWidth="1"/>
    <col min="1863" max="1866" width="13.7109375" customWidth="1"/>
    <col min="1867" max="1867" width="17" customWidth="1"/>
    <col min="1868" max="1871" width="13.7109375" customWidth="1"/>
    <col min="1872" max="1872" width="14.85546875" customWidth="1"/>
    <col min="1873" max="1875" width="13.7109375" customWidth="1"/>
    <col min="1876" max="1876" width="13" customWidth="1"/>
    <col min="1877" max="1877" width="16.5703125" customWidth="1"/>
    <col min="1878" max="1878" width="13.7109375" customWidth="1"/>
    <col min="1879" max="1879" width="16" customWidth="1"/>
    <col min="1880" max="1881" width="13.7109375" customWidth="1"/>
    <col min="1882" max="1882" width="15.28515625" customWidth="1"/>
    <col min="1883" max="1886" width="13.7109375" customWidth="1"/>
    <col min="1887" max="1887" width="15.5703125" customWidth="1"/>
    <col min="1888" max="1890" width="13.7109375" customWidth="1"/>
    <col min="1891" max="1891" width="15.140625" customWidth="1"/>
    <col min="1892" max="1892" width="19.7109375" customWidth="1"/>
    <col min="1893" max="1896" width="13.7109375" customWidth="1"/>
    <col min="1897" max="1897" width="19.7109375" customWidth="1"/>
    <col min="1898" max="1900" width="13.7109375" customWidth="1"/>
    <col min="1901" max="1901" width="12.5703125" customWidth="1"/>
    <col min="1902" max="1902" width="11.5703125" customWidth="1"/>
    <col min="1903" max="1903" width="6" customWidth="1"/>
    <col min="1904" max="1904" width="17.85546875" customWidth="1"/>
    <col min="2049" max="2049" width="31.140625" customWidth="1"/>
    <col min="2050" max="2050" width="7.7109375" customWidth="1"/>
    <col min="2051" max="2051" width="19.28515625" customWidth="1"/>
    <col min="2052" max="2052" width="10.85546875" customWidth="1"/>
    <col min="2053" max="2053" width="14.5703125" customWidth="1"/>
    <col min="2054" max="2054" width="16.42578125" customWidth="1"/>
    <col min="2055" max="2055" width="10.85546875" customWidth="1"/>
    <col min="2056" max="2056" width="8.140625" customWidth="1"/>
    <col min="2057" max="2057" width="16.7109375" customWidth="1"/>
    <col min="2058" max="2058" width="10.85546875" customWidth="1"/>
    <col min="2059" max="2059" width="12.5703125" customWidth="1"/>
    <col min="2060" max="2060" width="13.7109375" customWidth="1"/>
    <col min="2061" max="2061" width="10.85546875" customWidth="1"/>
    <col min="2062" max="2062" width="12.85546875" customWidth="1"/>
    <col min="2063" max="2063" width="23.42578125" customWidth="1"/>
    <col min="2064" max="2064" width="10.85546875" customWidth="1"/>
    <col min="2065" max="2065" width="13.140625" customWidth="1"/>
    <col min="2066" max="2066" width="8.28515625" customWidth="1"/>
    <col min="2067" max="2067" width="7.28515625" customWidth="1"/>
    <col min="2068" max="2068" width="16.42578125" customWidth="1"/>
    <col min="2069" max="2069" width="15.85546875" customWidth="1"/>
    <col min="2070" max="2070" width="13.7109375" customWidth="1"/>
    <col min="2071" max="2071" width="12.28515625" customWidth="1"/>
    <col min="2072" max="2072" width="13.7109375" customWidth="1"/>
    <col min="2073" max="2073" width="13.42578125" customWidth="1"/>
    <col min="2074" max="2074" width="11" customWidth="1"/>
    <col min="2075" max="2075" width="13.140625" customWidth="1"/>
    <col min="2076" max="2076" width="13.7109375" customWidth="1"/>
    <col min="2077" max="2077" width="13.28515625" customWidth="1"/>
    <col min="2078" max="2078" width="15.140625" customWidth="1"/>
    <col min="2079" max="2081" width="13.7109375" customWidth="1"/>
    <col min="2082" max="2082" width="15.28515625" customWidth="1"/>
    <col min="2083" max="2083" width="16" customWidth="1"/>
    <col min="2084" max="2087" width="13.7109375" customWidth="1"/>
    <col min="2088" max="2088" width="15.140625" customWidth="1"/>
    <col min="2089" max="2091" width="12.140625" customWidth="1"/>
    <col min="2092" max="2092" width="13.7109375" customWidth="1"/>
    <col min="2093" max="2093" width="16.140625" customWidth="1"/>
    <col min="2094" max="2095" width="12.140625" customWidth="1"/>
    <col min="2096" max="2097" width="13.7109375" customWidth="1"/>
    <col min="2098" max="2098" width="15.85546875" customWidth="1"/>
    <col min="2099" max="2099" width="16.5703125" customWidth="1"/>
    <col min="2100" max="2105" width="13.7109375" customWidth="1"/>
    <col min="2106" max="2106" width="16.140625" customWidth="1"/>
    <col min="2107" max="2107" width="15.140625" customWidth="1"/>
    <col min="2108" max="2108" width="15.85546875" customWidth="1"/>
    <col min="2109" max="2112" width="13.7109375" customWidth="1"/>
    <col min="2113" max="2113" width="16.85546875" customWidth="1"/>
    <col min="2114" max="2117" width="13.7109375" customWidth="1"/>
    <col min="2118" max="2118" width="18.28515625" customWidth="1"/>
    <col min="2119" max="2122" width="13.7109375" customWidth="1"/>
    <col min="2123" max="2123" width="17" customWidth="1"/>
    <col min="2124" max="2127" width="13.7109375" customWidth="1"/>
    <col min="2128" max="2128" width="14.85546875" customWidth="1"/>
    <col min="2129" max="2131" width="13.7109375" customWidth="1"/>
    <col min="2132" max="2132" width="13" customWidth="1"/>
    <col min="2133" max="2133" width="16.5703125" customWidth="1"/>
    <col min="2134" max="2134" width="13.7109375" customWidth="1"/>
    <col min="2135" max="2135" width="16" customWidth="1"/>
    <col min="2136" max="2137" width="13.7109375" customWidth="1"/>
    <col min="2138" max="2138" width="15.28515625" customWidth="1"/>
    <col min="2139" max="2142" width="13.7109375" customWidth="1"/>
    <col min="2143" max="2143" width="15.5703125" customWidth="1"/>
    <col min="2144" max="2146" width="13.7109375" customWidth="1"/>
    <col min="2147" max="2147" width="15.140625" customWidth="1"/>
    <col min="2148" max="2148" width="19.7109375" customWidth="1"/>
    <col min="2149" max="2152" width="13.7109375" customWidth="1"/>
    <col min="2153" max="2153" width="19.7109375" customWidth="1"/>
    <col min="2154" max="2156" width="13.7109375" customWidth="1"/>
    <col min="2157" max="2157" width="12.5703125" customWidth="1"/>
    <col min="2158" max="2158" width="11.5703125" customWidth="1"/>
    <col min="2159" max="2159" width="6" customWidth="1"/>
    <col min="2160" max="2160" width="17.85546875" customWidth="1"/>
    <col min="2305" max="2305" width="31.140625" customWidth="1"/>
    <col min="2306" max="2306" width="7.7109375" customWidth="1"/>
    <col min="2307" max="2307" width="19.28515625" customWidth="1"/>
    <col min="2308" max="2308" width="10.85546875" customWidth="1"/>
    <col min="2309" max="2309" width="14.5703125" customWidth="1"/>
    <col min="2310" max="2310" width="16.42578125" customWidth="1"/>
    <col min="2311" max="2311" width="10.85546875" customWidth="1"/>
    <col min="2312" max="2312" width="8.140625" customWidth="1"/>
    <col min="2313" max="2313" width="16.7109375" customWidth="1"/>
    <col min="2314" max="2314" width="10.85546875" customWidth="1"/>
    <col min="2315" max="2315" width="12.5703125" customWidth="1"/>
    <col min="2316" max="2316" width="13.7109375" customWidth="1"/>
    <col min="2317" max="2317" width="10.85546875" customWidth="1"/>
    <col min="2318" max="2318" width="12.85546875" customWidth="1"/>
    <col min="2319" max="2319" width="23.42578125" customWidth="1"/>
    <col min="2320" max="2320" width="10.85546875" customWidth="1"/>
    <col min="2321" max="2321" width="13.140625" customWidth="1"/>
    <col min="2322" max="2322" width="8.28515625" customWidth="1"/>
    <col min="2323" max="2323" width="7.28515625" customWidth="1"/>
    <col min="2324" max="2324" width="16.42578125" customWidth="1"/>
    <col min="2325" max="2325" width="15.85546875" customWidth="1"/>
    <col min="2326" max="2326" width="13.7109375" customWidth="1"/>
    <col min="2327" max="2327" width="12.28515625" customWidth="1"/>
    <col min="2328" max="2328" width="13.7109375" customWidth="1"/>
    <col min="2329" max="2329" width="13.42578125" customWidth="1"/>
    <col min="2330" max="2330" width="11" customWidth="1"/>
    <col min="2331" max="2331" width="13.140625" customWidth="1"/>
    <col min="2332" max="2332" width="13.7109375" customWidth="1"/>
    <col min="2333" max="2333" width="13.28515625" customWidth="1"/>
    <col min="2334" max="2334" width="15.140625" customWidth="1"/>
    <col min="2335" max="2337" width="13.7109375" customWidth="1"/>
    <col min="2338" max="2338" width="15.28515625" customWidth="1"/>
    <col min="2339" max="2339" width="16" customWidth="1"/>
    <col min="2340" max="2343" width="13.7109375" customWidth="1"/>
    <col min="2344" max="2344" width="15.140625" customWidth="1"/>
    <col min="2345" max="2347" width="12.140625" customWidth="1"/>
    <col min="2348" max="2348" width="13.7109375" customWidth="1"/>
    <col min="2349" max="2349" width="16.140625" customWidth="1"/>
    <col min="2350" max="2351" width="12.140625" customWidth="1"/>
    <col min="2352" max="2353" width="13.7109375" customWidth="1"/>
    <col min="2354" max="2354" width="15.85546875" customWidth="1"/>
    <col min="2355" max="2355" width="16.5703125" customWidth="1"/>
    <col min="2356" max="2361" width="13.7109375" customWidth="1"/>
    <col min="2362" max="2362" width="16.140625" customWidth="1"/>
    <col min="2363" max="2363" width="15.140625" customWidth="1"/>
    <col min="2364" max="2364" width="15.85546875" customWidth="1"/>
    <col min="2365" max="2368" width="13.7109375" customWidth="1"/>
    <col min="2369" max="2369" width="16.85546875" customWidth="1"/>
    <col min="2370" max="2373" width="13.7109375" customWidth="1"/>
    <col min="2374" max="2374" width="18.28515625" customWidth="1"/>
    <col min="2375" max="2378" width="13.7109375" customWidth="1"/>
    <col min="2379" max="2379" width="17" customWidth="1"/>
    <col min="2380" max="2383" width="13.7109375" customWidth="1"/>
    <col min="2384" max="2384" width="14.85546875" customWidth="1"/>
    <col min="2385" max="2387" width="13.7109375" customWidth="1"/>
    <col min="2388" max="2388" width="13" customWidth="1"/>
    <col min="2389" max="2389" width="16.5703125" customWidth="1"/>
    <col min="2390" max="2390" width="13.7109375" customWidth="1"/>
    <col min="2391" max="2391" width="16" customWidth="1"/>
    <col min="2392" max="2393" width="13.7109375" customWidth="1"/>
    <col min="2394" max="2394" width="15.28515625" customWidth="1"/>
    <col min="2395" max="2398" width="13.7109375" customWidth="1"/>
    <col min="2399" max="2399" width="15.5703125" customWidth="1"/>
    <col min="2400" max="2402" width="13.7109375" customWidth="1"/>
    <col min="2403" max="2403" width="15.140625" customWidth="1"/>
    <col min="2404" max="2404" width="19.7109375" customWidth="1"/>
    <col min="2405" max="2408" width="13.7109375" customWidth="1"/>
    <col min="2409" max="2409" width="19.7109375" customWidth="1"/>
    <col min="2410" max="2412" width="13.7109375" customWidth="1"/>
    <col min="2413" max="2413" width="12.5703125" customWidth="1"/>
    <col min="2414" max="2414" width="11.5703125" customWidth="1"/>
    <col min="2415" max="2415" width="6" customWidth="1"/>
    <col min="2416" max="2416" width="17.85546875" customWidth="1"/>
    <col min="2561" max="2561" width="31.140625" customWidth="1"/>
    <col min="2562" max="2562" width="7.7109375" customWidth="1"/>
    <col min="2563" max="2563" width="19.28515625" customWidth="1"/>
    <col min="2564" max="2564" width="10.85546875" customWidth="1"/>
    <col min="2565" max="2565" width="14.5703125" customWidth="1"/>
    <col min="2566" max="2566" width="16.42578125" customWidth="1"/>
    <col min="2567" max="2567" width="10.85546875" customWidth="1"/>
    <col min="2568" max="2568" width="8.140625" customWidth="1"/>
    <col min="2569" max="2569" width="16.7109375" customWidth="1"/>
    <col min="2570" max="2570" width="10.85546875" customWidth="1"/>
    <col min="2571" max="2571" width="12.5703125" customWidth="1"/>
    <col min="2572" max="2572" width="13.7109375" customWidth="1"/>
    <col min="2573" max="2573" width="10.85546875" customWidth="1"/>
    <col min="2574" max="2574" width="12.85546875" customWidth="1"/>
    <col min="2575" max="2575" width="23.42578125" customWidth="1"/>
    <col min="2576" max="2576" width="10.85546875" customWidth="1"/>
    <col min="2577" max="2577" width="13.140625" customWidth="1"/>
    <col min="2578" max="2578" width="8.28515625" customWidth="1"/>
    <col min="2579" max="2579" width="7.28515625" customWidth="1"/>
    <col min="2580" max="2580" width="16.42578125" customWidth="1"/>
    <col min="2581" max="2581" width="15.85546875" customWidth="1"/>
    <col min="2582" max="2582" width="13.7109375" customWidth="1"/>
    <col min="2583" max="2583" width="12.28515625" customWidth="1"/>
    <col min="2584" max="2584" width="13.7109375" customWidth="1"/>
    <col min="2585" max="2585" width="13.42578125" customWidth="1"/>
    <col min="2586" max="2586" width="11" customWidth="1"/>
    <col min="2587" max="2587" width="13.140625" customWidth="1"/>
    <col min="2588" max="2588" width="13.7109375" customWidth="1"/>
    <col min="2589" max="2589" width="13.28515625" customWidth="1"/>
    <col min="2590" max="2590" width="15.140625" customWidth="1"/>
    <col min="2591" max="2593" width="13.7109375" customWidth="1"/>
    <col min="2594" max="2594" width="15.28515625" customWidth="1"/>
    <col min="2595" max="2595" width="16" customWidth="1"/>
    <col min="2596" max="2599" width="13.7109375" customWidth="1"/>
    <col min="2600" max="2600" width="15.140625" customWidth="1"/>
    <col min="2601" max="2603" width="12.140625" customWidth="1"/>
    <col min="2604" max="2604" width="13.7109375" customWidth="1"/>
    <col min="2605" max="2605" width="16.140625" customWidth="1"/>
    <col min="2606" max="2607" width="12.140625" customWidth="1"/>
    <col min="2608" max="2609" width="13.7109375" customWidth="1"/>
    <col min="2610" max="2610" width="15.85546875" customWidth="1"/>
    <col min="2611" max="2611" width="16.5703125" customWidth="1"/>
    <col min="2612" max="2617" width="13.7109375" customWidth="1"/>
    <col min="2618" max="2618" width="16.140625" customWidth="1"/>
    <col min="2619" max="2619" width="15.140625" customWidth="1"/>
    <col min="2620" max="2620" width="15.85546875" customWidth="1"/>
    <col min="2621" max="2624" width="13.7109375" customWidth="1"/>
    <col min="2625" max="2625" width="16.85546875" customWidth="1"/>
    <col min="2626" max="2629" width="13.7109375" customWidth="1"/>
    <col min="2630" max="2630" width="18.28515625" customWidth="1"/>
    <col min="2631" max="2634" width="13.7109375" customWidth="1"/>
    <col min="2635" max="2635" width="17" customWidth="1"/>
    <col min="2636" max="2639" width="13.7109375" customWidth="1"/>
    <col min="2640" max="2640" width="14.85546875" customWidth="1"/>
    <col min="2641" max="2643" width="13.7109375" customWidth="1"/>
    <col min="2644" max="2644" width="13" customWidth="1"/>
    <col min="2645" max="2645" width="16.5703125" customWidth="1"/>
    <col min="2646" max="2646" width="13.7109375" customWidth="1"/>
    <col min="2647" max="2647" width="16" customWidth="1"/>
    <col min="2648" max="2649" width="13.7109375" customWidth="1"/>
    <col min="2650" max="2650" width="15.28515625" customWidth="1"/>
    <col min="2651" max="2654" width="13.7109375" customWidth="1"/>
    <col min="2655" max="2655" width="15.5703125" customWidth="1"/>
    <col min="2656" max="2658" width="13.7109375" customWidth="1"/>
    <col min="2659" max="2659" width="15.140625" customWidth="1"/>
    <col min="2660" max="2660" width="19.7109375" customWidth="1"/>
    <col min="2661" max="2664" width="13.7109375" customWidth="1"/>
    <col min="2665" max="2665" width="19.7109375" customWidth="1"/>
    <col min="2666" max="2668" width="13.7109375" customWidth="1"/>
    <col min="2669" max="2669" width="12.5703125" customWidth="1"/>
    <col min="2670" max="2670" width="11.5703125" customWidth="1"/>
    <col min="2671" max="2671" width="6" customWidth="1"/>
    <col min="2672" max="2672" width="17.85546875" customWidth="1"/>
    <col min="2817" max="2817" width="31.140625" customWidth="1"/>
    <col min="2818" max="2818" width="7.7109375" customWidth="1"/>
    <col min="2819" max="2819" width="19.28515625" customWidth="1"/>
    <col min="2820" max="2820" width="10.85546875" customWidth="1"/>
    <col min="2821" max="2821" width="14.5703125" customWidth="1"/>
    <col min="2822" max="2822" width="16.42578125" customWidth="1"/>
    <col min="2823" max="2823" width="10.85546875" customWidth="1"/>
    <col min="2824" max="2824" width="8.140625" customWidth="1"/>
    <col min="2825" max="2825" width="16.7109375" customWidth="1"/>
    <col min="2826" max="2826" width="10.85546875" customWidth="1"/>
    <col min="2827" max="2827" width="12.5703125" customWidth="1"/>
    <col min="2828" max="2828" width="13.7109375" customWidth="1"/>
    <col min="2829" max="2829" width="10.85546875" customWidth="1"/>
    <col min="2830" max="2830" width="12.85546875" customWidth="1"/>
    <col min="2831" max="2831" width="23.42578125" customWidth="1"/>
    <col min="2832" max="2832" width="10.85546875" customWidth="1"/>
    <col min="2833" max="2833" width="13.140625" customWidth="1"/>
    <col min="2834" max="2834" width="8.28515625" customWidth="1"/>
    <col min="2835" max="2835" width="7.28515625" customWidth="1"/>
    <col min="2836" max="2836" width="16.42578125" customWidth="1"/>
    <col min="2837" max="2837" width="15.85546875" customWidth="1"/>
    <col min="2838" max="2838" width="13.7109375" customWidth="1"/>
    <col min="2839" max="2839" width="12.28515625" customWidth="1"/>
    <col min="2840" max="2840" width="13.7109375" customWidth="1"/>
    <col min="2841" max="2841" width="13.42578125" customWidth="1"/>
    <col min="2842" max="2842" width="11" customWidth="1"/>
    <col min="2843" max="2843" width="13.140625" customWidth="1"/>
    <col min="2844" max="2844" width="13.7109375" customWidth="1"/>
    <col min="2845" max="2845" width="13.28515625" customWidth="1"/>
    <col min="2846" max="2846" width="15.140625" customWidth="1"/>
    <col min="2847" max="2849" width="13.7109375" customWidth="1"/>
    <col min="2850" max="2850" width="15.28515625" customWidth="1"/>
    <col min="2851" max="2851" width="16" customWidth="1"/>
    <col min="2852" max="2855" width="13.7109375" customWidth="1"/>
    <col min="2856" max="2856" width="15.140625" customWidth="1"/>
    <col min="2857" max="2859" width="12.140625" customWidth="1"/>
    <col min="2860" max="2860" width="13.7109375" customWidth="1"/>
    <col min="2861" max="2861" width="16.140625" customWidth="1"/>
    <col min="2862" max="2863" width="12.140625" customWidth="1"/>
    <col min="2864" max="2865" width="13.7109375" customWidth="1"/>
    <col min="2866" max="2866" width="15.85546875" customWidth="1"/>
    <col min="2867" max="2867" width="16.5703125" customWidth="1"/>
    <col min="2868" max="2873" width="13.7109375" customWidth="1"/>
    <col min="2874" max="2874" width="16.140625" customWidth="1"/>
    <col min="2875" max="2875" width="15.140625" customWidth="1"/>
    <col min="2876" max="2876" width="15.85546875" customWidth="1"/>
    <col min="2877" max="2880" width="13.7109375" customWidth="1"/>
    <col min="2881" max="2881" width="16.85546875" customWidth="1"/>
    <col min="2882" max="2885" width="13.7109375" customWidth="1"/>
    <col min="2886" max="2886" width="18.28515625" customWidth="1"/>
    <col min="2887" max="2890" width="13.7109375" customWidth="1"/>
    <col min="2891" max="2891" width="17" customWidth="1"/>
    <col min="2892" max="2895" width="13.7109375" customWidth="1"/>
    <col min="2896" max="2896" width="14.85546875" customWidth="1"/>
    <col min="2897" max="2899" width="13.7109375" customWidth="1"/>
    <col min="2900" max="2900" width="13" customWidth="1"/>
    <col min="2901" max="2901" width="16.5703125" customWidth="1"/>
    <col min="2902" max="2902" width="13.7109375" customWidth="1"/>
    <col min="2903" max="2903" width="16" customWidth="1"/>
    <col min="2904" max="2905" width="13.7109375" customWidth="1"/>
    <col min="2906" max="2906" width="15.28515625" customWidth="1"/>
    <col min="2907" max="2910" width="13.7109375" customWidth="1"/>
    <col min="2911" max="2911" width="15.5703125" customWidth="1"/>
    <col min="2912" max="2914" width="13.7109375" customWidth="1"/>
    <col min="2915" max="2915" width="15.140625" customWidth="1"/>
    <col min="2916" max="2916" width="19.7109375" customWidth="1"/>
    <col min="2917" max="2920" width="13.7109375" customWidth="1"/>
    <col min="2921" max="2921" width="19.7109375" customWidth="1"/>
    <col min="2922" max="2924" width="13.7109375" customWidth="1"/>
    <col min="2925" max="2925" width="12.5703125" customWidth="1"/>
    <col min="2926" max="2926" width="11.5703125" customWidth="1"/>
    <col min="2927" max="2927" width="6" customWidth="1"/>
    <col min="2928" max="2928" width="17.85546875" customWidth="1"/>
    <col min="3073" max="3073" width="31.140625" customWidth="1"/>
    <col min="3074" max="3074" width="7.7109375" customWidth="1"/>
    <col min="3075" max="3075" width="19.28515625" customWidth="1"/>
    <col min="3076" max="3076" width="10.85546875" customWidth="1"/>
    <col min="3077" max="3077" width="14.5703125" customWidth="1"/>
    <col min="3078" max="3078" width="16.42578125" customWidth="1"/>
    <col min="3079" max="3079" width="10.85546875" customWidth="1"/>
    <col min="3080" max="3080" width="8.140625" customWidth="1"/>
    <col min="3081" max="3081" width="16.7109375" customWidth="1"/>
    <col min="3082" max="3082" width="10.85546875" customWidth="1"/>
    <col min="3083" max="3083" width="12.5703125" customWidth="1"/>
    <col min="3084" max="3084" width="13.7109375" customWidth="1"/>
    <col min="3085" max="3085" width="10.85546875" customWidth="1"/>
    <col min="3086" max="3086" width="12.85546875" customWidth="1"/>
    <col min="3087" max="3087" width="23.42578125" customWidth="1"/>
    <col min="3088" max="3088" width="10.85546875" customWidth="1"/>
    <col min="3089" max="3089" width="13.140625" customWidth="1"/>
    <col min="3090" max="3090" width="8.28515625" customWidth="1"/>
    <col min="3091" max="3091" width="7.28515625" customWidth="1"/>
    <col min="3092" max="3092" width="16.42578125" customWidth="1"/>
    <col min="3093" max="3093" width="15.85546875" customWidth="1"/>
    <col min="3094" max="3094" width="13.7109375" customWidth="1"/>
    <col min="3095" max="3095" width="12.28515625" customWidth="1"/>
    <col min="3096" max="3096" width="13.7109375" customWidth="1"/>
    <col min="3097" max="3097" width="13.42578125" customWidth="1"/>
    <col min="3098" max="3098" width="11" customWidth="1"/>
    <col min="3099" max="3099" width="13.140625" customWidth="1"/>
    <col min="3100" max="3100" width="13.7109375" customWidth="1"/>
    <col min="3101" max="3101" width="13.28515625" customWidth="1"/>
    <col min="3102" max="3102" width="15.140625" customWidth="1"/>
    <col min="3103" max="3105" width="13.7109375" customWidth="1"/>
    <col min="3106" max="3106" width="15.28515625" customWidth="1"/>
    <col min="3107" max="3107" width="16" customWidth="1"/>
    <col min="3108" max="3111" width="13.7109375" customWidth="1"/>
    <col min="3112" max="3112" width="15.140625" customWidth="1"/>
    <col min="3113" max="3115" width="12.140625" customWidth="1"/>
    <col min="3116" max="3116" width="13.7109375" customWidth="1"/>
    <col min="3117" max="3117" width="16.140625" customWidth="1"/>
    <col min="3118" max="3119" width="12.140625" customWidth="1"/>
    <col min="3120" max="3121" width="13.7109375" customWidth="1"/>
    <col min="3122" max="3122" width="15.85546875" customWidth="1"/>
    <col min="3123" max="3123" width="16.5703125" customWidth="1"/>
    <col min="3124" max="3129" width="13.7109375" customWidth="1"/>
    <col min="3130" max="3130" width="16.140625" customWidth="1"/>
    <col min="3131" max="3131" width="15.140625" customWidth="1"/>
    <col min="3132" max="3132" width="15.85546875" customWidth="1"/>
    <col min="3133" max="3136" width="13.7109375" customWidth="1"/>
    <col min="3137" max="3137" width="16.85546875" customWidth="1"/>
    <col min="3138" max="3141" width="13.7109375" customWidth="1"/>
    <col min="3142" max="3142" width="18.28515625" customWidth="1"/>
    <col min="3143" max="3146" width="13.7109375" customWidth="1"/>
    <col min="3147" max="3147" width="17" customWidth="1"/>
    <col min="3148" max="3151" width="13.7109375" customWidth="1"/>
    <col min="3152" max="3152" width="14.85546875" customWidth="1"/>
    <col min="3153" max="3155" width="13.7109375" customWidth="1"/>
    <col min="3156" max="3156" width="13" customWidth="1"/>
    <col min="3157" max="3157" width="16.5703125" customWidth="1"/>
    <col min="3158" max="3158" width="13.7109375" customWidth="1"/>
    <col min="3159" max="3159" width="16" customWidth="1"/>
    <col min="3160" max="3161" width="13.7109375" customWidth="1"/>
    <col min="3162" max="3162" width="15.28515625" customWidth="1"/>
    <col min="3163" max="3166" width="13.7109375" customWidth="1"/>
    <col min="3167" max="3167" width="15.5703125" customWidth="1"/>
    <col min="3168" max="3170" width="13.7109375" customWidth="1"/>
    <col min="3171" max="3171" width="15.140625" customWidth="1"/>
    <col min="3172" max="3172" width="19.7109375" customWidth="1"/>
    <col min="3173" max="3176" width="13.7109375" customWidth="1"/>
    <col min="3177" max="3177" width="19.7109375" customWidth="1"/>
    <col min="3178" max="3180" width="13.7109375" customWidth="1"/>
    <col min="3181" max="3181" width="12.5703125" customWidth="1"/>
    <col min="3182" max="3182" width="11.5703125" customWidth="1"/>
    <col min="3183" max="3183" width="6" customWidth="1"/>
    <col min="3184" max="3184" width="17.85546875" customWidth="1"/>
    <col min="3329" max="3329" width="31.140625" customWidth="1"/>
    <col min="3330" max="3330" width="7.7109375" customWidth="1"/>
    <col min="3331" max="3331" width="19.28515625" customWidth="1"/>
    <col min="3332" max="3332" width="10.85546875" customWidth="1"/>
    <col min="3333" max="3333" width="14.5703125" customWidth="1"/>
    <col min="3334" max="3334" width="16.42578125" customWidth="1"/>
    <col min="3335" max="3335" width="10.85546875" customWidth="1"/>
    <col min="3336" max="3336" width="8.140625" customWidth="1"/>
    <col min="3337" max="3337" width="16.7109375" customWidth="1"/>
    <col min="3338" max="3338" width="10.85546875" customWidth="1"/>
    <col min="3339" max="3339" width="12.5703125" customWidth="1"/>
    <col min="3340" max="3340" width="13.7109375" customWidth="1"/>
    <col min="3341" max="3341" width="10.85546875" customWidth="1"/>
    <col min="3342" max="3342" width="12.85546875" customWidth="1"/>
    <col min="3343" max="3343" width="23.42578125" customWidth="1"/>
    <col min="3344" max="3344" width="10.85546875" customWidth="1"/>
    <col min="3345" max="3345" width="13.140625" customWidth="1"/>
    <col min="3346" max="3346" width="8.28515625" customWidth="1"/>
    <col min="3347" max="3347" width="7.28515625" customWidth="1"/>
    <col min="3348" max="3348" width="16.42578125" customWidth="1"/>
    <col min="3349" max="3349" width="15.85546875" customWidth="1"/>
    <col min="3350" max="3350" width="13.7109375" customWidth="1"/>
    <col min="3351" max="3351" width="12.28515625" customWidth="1"/>
    <col min="3352" max="3352" width="13.7109375" customWidth="1"/>
    <col min="3353" max="3353" width="13.42578125" customWidth="1"/>
    <col min="3354" max="3354" width="11" customWidth="1"/>
    <col min="3355" max="3355" width="13.140625" customWidth="1"/>
    <col min="3356" max="3356" width="13.7109375" customWidth="1"/>
    <col min="3357" max="3357" width="13.28515625" customWidth="1"/>
    <col min="3358" max="3358" width="15.140625" customWidth="1"/>
    <col min="3359" max="3361" width="13.7109375" customWidth="1"/>
    <col min="3362" max="3362" width="15.28515625" customWidth="1"/>
    <col min="3363" max="3363" width="16" customWidth="1"/>
    <col min="3364" max="3367" width="13.7109375" customWidth="1"/>
    <col min="3368" max="3368" width="15.140625" customWidth="1"/>
    <col min="3369" max="3371" width="12.140625" customWidth="1"/>
    <col min="3372" max="3372" width="13.7109375" customWidth="1"/>
    <col min="3373" max="3373" width="16.140625" customWidth="1"/>
    <col min="3374" max="3375" width="12.140625" customWidth="1"/>
    <col min="3376" max="3377" width="13.7109375" customWidth="1"/>
    <col min="3378" max="3378" width="15.85546875" customWidth="1"/>
    <col min="3379" max="3379" width="16.5703125" customWidth="1"/>
    <col min="3380" max="3385" width="13.7109375" customWidth="1"/>
    <col min="3386" max="3386" width="16.140625" customWidth="1"/>
    <col min="3387" max="3387" width="15.140625" customWidth="1"/>
    <col min="3388" max="3388" width="15.85546875" customWidth="1"/>
    <col min="3389" max="3392" width="13.7109375" customWidth="1"/>
    <col min="3393" max="3393" width="16.85546875" customWidth="1"/>
    <col min="3394" max="3397" width="13.7109375" customWidth="1"/>
    <col min="3398" max="3398" width="18.28515625" customWidth="1"/>
    <col min="3399" max="3402" width="13.7109375" customWidth="1"/>
    <col min="3403" max="3403" width="17" customWidth="1"/>
    <col min="3404" max="3407" width="13.7109375" customWidth="1"/>
    <col min="3408" max="3408" width="14.85546875" customWidth="1"/>
    <col min="3409" max="3411" width="13.7109375" customWidth="1"/>
    <col min="3412" max="3412" width="13" customWidth="1"/>
    <col min="3413" max="3413" width="16.5703125" customWidth="1"/>
    <col min="3414" max="3414" width="13.7109375" customWidth="1"/>
    <col min="3415" max="3415" width="16" customWidth="1"/>
    <col min="3416" max="3417" width="13.7109375" customWidth="1"/>
    <col min="3418" max="3418" width="15.28515625" customWidth="1"/>
    <col min="3419" max="3422" width="13.7109375" customWidth="1"/>
    <col min="3423" max="3423" width="15.5703125" customWidth="1"/>
    <col min="3424" max="3426" width="13.7109375" customWidth="1"/>
    <col min="3427" max="3427" width="15.140625" customWidth="1"/>
    <col min="3428" max="3428" width="19.7109375" customWidth="1"/>
    <col min="3429" max="3432" width="13.7109375" customWidth="1"/>
    <col min="3433" max="3433" width="19.7109375" customWidth="1"/>
    <col min="3434" max="3436" width="13.7109375" customWidth="1"/>
    <col min="3437" max="3437" width="12.5703125" customWidth="1"/>
    <col min="3438" max="3438" width="11.5703125" customWidth="1"/>
    <col min="3439" max="3439" width="6" customWidth="1"/>
    <col min="3440" max="3440" width="17.85546875" customWidth="1"/>
    <col min="3585" max="3585" width="31.140625" customWidth="1"/>
    <col min="3586" max="3586" width="7.7109375" customWidth="1"/>
    <col min="3587" max="3587" width="19.28515625" customWidth="1"/>
    <col min="3588" max="3588" width="10.85546875" customWidth="1"/>
    <col min="3589" max="3589" width="14.5703125" customWidth="1"/>
    <col min="3590" max="3590" width="16.42578125" customWidth="1"/>
    <col min="3591" max="3591" width="10.85546875" customWidth="1"/>
    <col min="3592" max="3592" width="8.140625" customWidth="1"/>
    <col min="3593" max="3593" width="16.7109375" customWidth="1"/>
    <col min="3594" max="3594" width="10.85546875" customWidth="1"/>
    <col min="3595" max="3595" width="12.5703125" customWidth="1"/>
    <col min="3596" max="3596" width="13.7109375" customWidth="1"/>
    <col min="3597" max="3597" width="10.85546875" customWidth="1"/>
    <col min="3598" max="3598" width="12.85546875" customWidth="1"/>
    <col min="3599" max="3599" width="23.42578125" customWidth="1"/>
    <col min="3600" max="3600" width="10.85546875" customWidth="1"/>
    <col min="3601" max="3601" width="13.140625" customWidth="1"/>
    <col min="3602" max="3602" width="8.28515625" customWidth="1"/>
    <col min="3603" max="3603" width="7.28515625" customWidth="1"/>
    <col min="3604" max="3604" width="16.42578125" customWidth="1"/>
    <col min="3605" max="3605" width="15.85546875" customWidth="1"/>
    <col min="3606" max="3606" width="13.7109375" customWidth="1"/>
    <col min="3607" max="3607" width="12.28515625" customWidth="1"/>
    <col min="3608" max="3608" width="13.7109375" customWidth="1"/>
    <col min="3609" max="3609" width="13.42578125" customWidth="1"/>
    <col min="3610" max="3610" width="11" customWidth="1"/>
    <col min="3611" max="3611" width="13.140625" customWidth="1"/>
    <col min="3612" max="3612" width="13.7109375" customWidth="1"/>
    <col min="3613" max="3613" width="13.28515625" customWidth="1"/>
    <col min="3614" max="3614" width="15.140625" customWidth="1"/>
    <col min="3615" max="3617" width="13.7109375" customWidth="1"/>
    <col min="3618" max="3618" width="15.28515625" customWidth="1"/>
    <col min="3619" max="3619" width="16" customWidth="1"/>
    <col min="3620" max="3623" width="13.7109375" customWidth="1"/>
    <col min="3624" max="3624" width="15.140625" customWidth="1"/>
    <col min="3625" max="3627" width="12.140625" customWidth="1"/>
    <col min="3628" max="3628" width="13.7109375" customWidth="1"/>
    <col min="3629" max="3629" width="16.140625" customWidth="1"/>
    <col min="3630" max="3631" width="12.140625" customWidth="1"/>
    <col min="3632" max="3633" width="13.7109375" customWidth="1"/>
    <col min="3634" max="3634" width="15.85546875" customWidth="1"/>
    <col min="3635" max="3635" width="16.5703125" customWidth="1"/>
    <col min="3636" max="3641" width="13.7109375" customWidth="1"/>
    <col min="3642" max="3642" width="16.140625" customWidth="1"/>
    <col min="3643" max="3643" width="15.140625" customWidth="1"/>
    <col min="3644" max="3644" width="15.85546875" customWidth="1"/>
    <col min="3645" max="3648" width="13.7109375" customWidth="1"/>
    <col min="3649" max="3649" width="16.85546875" customWidth="1"/>
    <col min="3650" max="3653" width="13.7109375" customWidth="1"/>
    <col min="3654" max="3654" width="18.28515625" customWidth="1"/>
    <col min="3655" max="3658" width="13.7109375" customWidth="1"/>
    <col min="3659" max="3659" width="17" customWidth="1"/>
    <col min="3660" max="3663" width="13.7109375" customWidth="1"/>
    <col min="3664" max="3664" width="14.85546875" customWidth="1"/>
    <col min="3665" max="3667" width="13.7109375" customWidth="1"/>
    <col min="3668" max="3668" width="13" customWidth="1"/>
    <col min="3669" max="3669" width="16.5703125" customWidth="1"/>
    <col min="3670" max="3670" width="13.7109375" customWidth="1"/>
    <col min="3671" max="3671" width="16" customWidth="1"/>
    <col min="3672" max="3673" width="13.7109375" customWidth="1"/>
    <col min="3674" max="3674" width="15.28515625" customWidth="1"/>
    <col min="3675" max="3678" width="13.7109375" customWidth="1"/>
    <col min="3679" max="3679" width="15.5703125" customWidth="1"/>
    <col min="3680" max="3682" width="13.7109375" customWidth="1"/>
    <col min="3683" max="3683" width="15.140625" customWidth="1"/>
    <col min="3684" max="3684" width="19.7109375" customWidth="1"/>
    <col min="3685" max="3688" width="13.7109375" customWidth="1"/>
    <col min="3689" max="3689" width="19.7109375" customWidth="1"/>
    <col min="3690" max="3692" width="13.7109375" customWidth="1"/>
    <col min="3693" max="3693" width="12.5703125" customWidth="1"/>
    <col min="3694" max="3694" width="11.5703125" customWidth="1"/>
    <col min="3695" max="3695" width="6" customWidth="1"/>
    <col min="3696" max="3696" width="17.85546875" customWidth="1"/>
    <col min="3841" max="3841" width="31.140625" customWidth="1"/>
    <col min="3842" max="3842" width="7.7109375" customWidth="1"/>
    <col min="3843" max="3843" width="19.28515625" customWidth="1"/>
    <col min="3844" max="3844" width="10.85546875" customWidth="1"/>
    <col min="3845" max="3845" width="14.5703125" customWidth="1"/>
    <col min="3846" max="3846" width="16.42578125" customWidth="1"/>
    <col min="3847" max="3847" width="10.85546875" customWidth="1"/>
    <col min="3848" max="3848" width="8.140625" customWidth="1"/>
    <col min="3849" max="3849" width="16.7109375" customWidth="1"/>
    <col min="3850" max="3850" width="10.85546875" customWidth="1"/>
    <col min="3851" max="3851" width="12.5703125" customWidth="1"/>
    <col min="3852" max="3852" width="13.7109375" customWidth="1"/>
    <col min="3853" max="3853" width="10.85546875" customWidth="1"/>
    <col min="3854" max="3854" width="12.85546875" customWidth="1"/>
    <col min="3855" max="3855" width="23.42578125" customWidth="1"/>
    <col min="3856" max="3856" width="10.85546875" customWidth="1"/>
    <col min="3857" max="3857" width="13.140625" customWidth="1"/>
    <col min="3858" max="3858" width="8.28515625" customWidth="1"/>
    <col min="3859" max="3859" width="7.28515625" customWidth="1"/>
    <col min="3860" max="3860" width="16.42578125" customWidth="1"/>
    <col min="3861" max="3861" width="15.85546875" customWidth="1"/>
    <col min="3862" max="3862" width="13.7109375" customWidth="1"/>
    <col min="3863" max="3863" width="12.28515625" customWidth="1"/>
    <col min="3864" max="3864" width="13.7109375" customWidth="1"/>
    <col min="3865" max="3865" width="13.42578125" customWidth="1"/>
    <col min="3866" max="3866" width="11" customWidth="1"/>
    <col min="3867" max="3867" width="13.140625" customWidth="1"/>
    <col min="3868" max="3868" width="13.7109375" customWidth="1"/>
    <col min="3869" max="3869" width="13.28515625" customWidth="1"/>
    <col min="3870" max="3870" width="15.140625" customWidth="1"/>
    <col min="3871" max="3873" width="13.7109375" customWidth="1"/>
    <col min="3874" max="3874" width="15.28515625" customWidth="1"/>
    <col min="3875" max="3875" width="16" customWidth="1"/>
    <col min="3876" max="3879" width="13.7109375" customWidth="1"/>
    <col min="3880" max="3880" width="15.140625" customWidth="1"/>
    <col min="3881" max="3883" width="12.140625" customWidth="1"/>
    <col min="3884" max="3884" width="13.7109375" customWidth="1"/>
    <col min="3885" max="3885" width="16.140625" customWidth="1"/>
    <col min="3886" max="3887" width="12.140625" customWidth="1"/>
    <col min="3888" max="3889" width="13.7109375" customWidth="1"/>
    <col min="3890" max="3890" width="15.85546875" customWidth="1"/>
    <col min="3891" max="3891" width="16.5703125" customWidth="1"/>
    <col min="3892" max="3897" width="13.7109375" customWidth="1"/>
    <col min="3898" max="3898" width="16.140625" customWidth="1"/>
    <col min="3899" max="3899" width="15.140625" customWidth="1"/>
    <col min="3900" max="3900" width="15.85546875" customWidth="1"/>
    <col min="3901" max="3904" width="13.7109375" customWidth="1"/>
    <col min="3905" max="3905" width="16.85546875" customWidth="1"/>
    <col min="3906" max="3909" width="13.7109375" customWidth="1"/>
    <col min="3910" max="3910" width="18.28515625" customWidth="1"/>
    <col min="3911" max="3914" width="13.7109375" customWidth="1"/>
    <col min="3915" max="3915" width="17" customWidth="1"/>
    <col min="3916" max="3919" width="13.7109375" customWidth="1"/>
    <col min="3920" max="3920" width="14.85546875" customWidth="1"/>
    <col min="3921" max="3923" width="13.7109375" customWidth="1"/>
    <col min="3924" max="3924" width="13" customWidth="1"/>
    <col min="3925" max="3925" width="16.5703125" customWidth="1"/>
    <col min="3926" max="3926" width="13.7109375" customWidth="1"/>
    <col min="3927" max="3927" width="16" customWidth="1"/>
    <col min="3928" max="3929" width="13.7109375" customWidth="1"/>
    <col min="3930" max="3930" width="15.28515625" customWidth="1"/>
    <col min="3931" max="3934" width="13.7109375" customWidth="1"/>
    <col min="3935" max="3935" width="15.5703125" customWidth="1"/>
    <col min="3936" max="3938" width="13.7109375" customWidth="1"/>
    <col min="3939" max="3939" width="15.140625" customWidth="1"/>
    <col min="3940" max="3940" width="19.7109375" customWidth="1"/>
    <col min="3941" max="3944" width="13.7109375" customWidth="1"/>
    <col min="3945" max="3945" width="19.7109375" customWidth="1"/>
    <col min="3946" max="3948" width="13.7109375" customWidth="1"/>
    <col min="3949" max="3949" width="12.5703125" customWidth="1"/>
    <col min="3950" max="3950" width="11.5703125" customWidth="1"/>
    <col min="3951" max="3951" width="6" customWidth="1"/>
    <col min="3952" max="3952" width="17.85546875" customWidth="1"/>
    <col min="4097" max="4097" width="31.140625" customWidth="1"/>
    <col min="4098" max="4098" width="7.7109375" customWidth="1"/>
    <col min="4099" max="4099" width="19.28515625" customWidth="1"/>
    <col min="4100" max="4100" width="10.85546875" customWidth="1"/>
    <col min="4101" max="4101" width="14.5703125" customWidth="1"/>
    <col min="4102" max="4102" width="16.42578125" customWidth="1"/>
    <col min="4103" max="4103" width="10.85546875" customWidth="1"/>
    <col min="4104" max="4104" width="8.140625" customWidth="1"/>
    <col min="4105" max="4105" width="16.7109375" customWidth="1"/>
    <col min="4106" max="4106" width="10.85546875" customWidth="1"/>
    <col min="4107" max="4107" width="12.5703125" customWidth="1"/>
    <col min="4108" max="4108" width="13.7109375" customWidth="1"/>
    <col min="4109" max="4109" width="10.85546875" customWidth="1"/>
    <col min="4110" max="4110" width="12.85546875" customWidth="1"/>
    <col min="4111" max="4111" width="23.42578125" customWidth="1"/>
    <col min="4112" max="4112" width="10.85546875" customWidth="1"/>
    <col min="4113" max="4113" width="13.140625" customWidth="1"/>
    <col min="4114" max="4114" width="8.28515625" customWidth="1"/>
    <col min="4115" max="4115" width="7.28515625" customWidth="1"/>
    <col min="4116" max="4116" width="16.42578125" customWidth="1"/>
    <col min="4117" max="4117" width="15.85546875" customWidth="1"/>
    <col min="4118" max="4118" width="13.7109375" customWidth="1"/>
    <col min="4119" max="4119" width="12.28515625" customWidth="1"/>
    <col min="4120" max="4120" width="13.7109375" customWidth="1"/>
    <col min="4121" max="4121" width="13.42578125" customWidth="1"/>
    <col min="4122" max="4122" width="11" customWidth="1"/>
    <col min="4123" max="4123" width="13.140625" customWidth="1"/>
    <col min="4124" max="4124" width="13.7109375" customWidth="1"/>
    <col min="4125" max="4125" width="13.28515625" customWidth="1"/>
    <col min="4126" max="4126" width="15.140625" customWidth="1"/>
    <col min="4127" max="4129" width="13.7109375" customWidth="1"/>
    <col min="4130" max="4130" width="15.28515625" customWidth="1"/>
    <col min="4131" max="4131" width="16" customWidth="1"/>
    <col min="4132" max="4135" width="13.7109375" customWidth="1"/>
    <col min="4136" max="4136" width="15.140625" customWidth="1"/>
    <col min="4137" max="4139" width="12.140625" customWidth="1"/>
    <col min="4140" max="4140" width="13.7109375" customWidth="1"/>
    <col min="4141" max="4141" width="16.140625" customWidth="1"/>
    <col min="4142" max="4143" width="12.140625" customWidth="1"/>
    <col min="4144" max="4145" width="13.7109375" customWidth="1"/>
    <col min="4146" max="4146" width="15.85546875" customWidth="1"/>
    <col min="4147" max="4147" width="16.5703125" customWidth="1"/>
    <col min="4148" max="4153" width="13.7109375" customWidth="1"/>
    <col min="4154" max="4154" width="16.140625" customWidth="1"/>
    <col min="4155" max="4155" width="15.140625" customWidth="1"/>
    <col min="4156" max="4156" width="15.85546875" customWidth="1"/>
    <col min="4157" max="4160" width="13.7109375" customWidth="1"/>
    <col min="4161" max="4161" width="16.85546875" customWidth="1"/>
    <col min="4162" max="4165" width="13.7109375" customWidth="1"/>
    <col min="4166" max="4166" width="18.28515625" customWidth="1"/>
    <col min="4167" max="4170" width="13.7109375" customWidth="1"/>
    <col min="4171" max="4171" width="17" customWidth="1"/>
    <col min="4172" max="4175" width="13.7109375" customWidth="1"/>
    <col min="4176" max="4176" width="14.85546875" customWidth="1"/>
    <col min="4177" max="4179" width="13.7109375" customWidth="1"/>
    <col min="4180" max="4180" width="13" customWidth="1"/>
    <col min="4181" max="4181" width="16.5703125" customWidth="1"/>
    <col min="4182" max="4182" width="13.7109375" customWidth="1"/>
    <col min="4183" max="4183" width="16" customWidth="1"/>
    <col min="4184" max="4185" width="13.7109375" customWidth="1"/>
    <col min="4186" max="4186" width="15.28515625" customWidth="1"/>
    <col min="4187" max="4190" width="13.7109375" customWidth="1"/>
    <col min="4191" max="4191" width="15.5703125" customWidth="1"/>
    <col min="4192" max="4194" width="13.7109375" customWidth="1"/>
    <col min="4195" max="4195" width="15.140625" customWidth="1"/>
    <col min="4196" max="4196" width="19.7109375" customWidth="1"/>
    <col min="4197" max="4200" width="13.7109375" customWidth="1"/>
    <col min="4201" max="4201" width="19.7109375" customWidth="1"/>
    <col min="4202" max="4204" width="13.7109375" customWidth="1"/>
    <col min="4205" max="4205" width="12.5703125" customWidth="1"/>
    <col min="4206" max="4206" width="11.5703125" customWidth="1"/>
    <col min="4207" max="4207" width="6" customWidth="1"/>
    <col min="4208" max="4208" width="17.85546875" customWidth="1"/>
    <col min="4353" max="4353" width="31.140625" customWidth="1"/>
    <col min="4354" max="4354" width="7.7109375" customWidth="1"/>
    <col min="4355" max="4355" width="19.28515625" customWidth="1"/>
    <col min="4356" max="4356" width="10.85546875" customWidth="1"/>
    <col min="4357" max="4357" width="14.5703125" customWidth="1"/>
    <col min="4358" max="4358" width="16.42578125" customWidth="1"/>
    <col min="4359" max="4359" width="10.85546875" customWidth="1"/>
    <col min="4360" max="4360" width="8.140625" customWidth="1"/>
    <col min="4361" max="4361" width="16.7109375" customWidth="1"/>
    <col min="4362" max="4362" width="10.85546875" customWidth="1"/>
    <col min="4363" max="4363" width="12.5703125" customWidth="1"/>
    <col min="4364" max="4364" width="13.7109375" customWidth="1"/>
    <col min="4365" max="4365" width="10.85546875" customWidth="1"/>
    <col min="4366" max="4366" width="12.85546875" customWidth="1"/>
    <col min="4367" max="4367" width="23.42578125" customWidth="1"/>
    <col min="4368" max="4368" width="10.85546875" customWidth="1"/>
    <col min="4369" max="4369" width="13.140625" customWidth="1"/>
    <col min="4370" max="4370" width="8.28515625" customWidth="1"/>
    <col min="4371" max="4371" width="7.28515625" customWidth="1"/>
    <col min="4372" max="4372" width="16.42578125" customWidth="1"/>
    <col min="4373" max="4373" width="15.85546875" customWidth="1"/>
    <col min="4374" max="4374" width="13.7109375" customWidth="1"/>
    <col min="4375" max="4375" width="12.28515625" customWidth="1"/>
    <col min="4376" max="4376" width="13.7109375" customWidth="1"/>
    <col min="4377" max="4377" width="13.42578125" customWidth="1"/>
    <col min="4378" max="4378" width="11" customWidth="1"/>
    <col min="4379" max="4379" width="13.140625" customWidth="1"/>
    <col min="4380" max="4380" width="13.7109375" customWidth="1"/>
    <col min="4381" max="4381" width="13.28515625" customWidth="1"/>
    <col min="4382" max="4382" width="15.140625" customWidth="1"/>
    <col min="4383" max="4385" width="13.7109375" customWidth="1"/>
    <col min="4386" max="4386" width="15.28515625" customWidth="1"/>
    <col min="4387" max="4387" width="16" customWidth="1"/>
    <col min="4388" max="4391" width="13.7109375" customWidth="1"/>
    <col min="4392" max="4392" width="15.140625" customWidth="1"/>
    <col min="4393" max="4395" width="12.140625" customWidth="1"/>
    <col min="4396" max="4396" width="13.7109375" customWidth="1"/>
    <col min="4397" max="4397" width="16.140625" customWidth="1"/>
    <col min="4398" max="4399" width="12.140625" customWidth="1"/>
    <col min="4400" max="4401" width="13.7109375" customWidth="1"/>
    <col min="4402" max="4402" width="15.85546875" customWidth="1"/>
    <col min="4403" max="4403" width="16.5703125" customWidth="1"/>
    <col min="4404" max="4409" width="13.7109375" customWidth="1"/>
    <col min="4410" max="4410" width="16.140625" customWidth="1"/>
    <col min="4411" max="4411" width="15.140625" customWidth="1"/>
    <col min="4412" max="4412" width="15.85546875" customWidth="1"/>
    <col min="4413" max="4416" width="13.7109375" customWidth="1"/>
    <col min="4417" max="4417" width="16.85546875" customWidth="1"/>
    <col min="4418" max="4421" width="13.7109375" customWidth="1"/>
    <col min="4422" max="4422" width="18.28515625" customWidth="1"/>
    <col min="4423" max="4426" width="13.7109375" customWidth="1"/>
    <col min="4427" max="4427" width="17" customWidth="1"/>
    <col min="4428" max="4431" width="13.7109375" customWidth="1"/>
    <col min="4432" max="4432" width="14.85546875" customWidth="1"/>
    <col min="4433" max="4435" width="13.7109375" customWidth="1"/>
    <col min="4436" max="4436" width="13" customWidth="1"/>
    <col min="4437" max="4437" width="16.5703125" customWidth="1"/>
    <col min="4438" max="4438" width="13.7109375" customWidth="1"/>
    <col min="4439" max="4439" width="16" customWidth="1"/>
    <col min="4440" max="4441" width="13.7109375" customWidth="1"/>
    <col min="4442" max="4442" width="15.28515625" customWidth="1"/>
    <col min="4443" max="4446" width="13.7109375" customWidth="1"/>
    <col min="4447" max="4447" width="15.5703125" customWidth="1"/>
    <col min="4448" max="4450" width="13.7109375" customWidth="1"/>
    <col min="4451" max="4451" width="15.140625" customWidth="1"/>
    <col min="4452" max="4452" width="19.7109375" customWidth="1"/>
    <col min="4453" max="4456" width="13.7109375" customWidth="1"/>
    <col min="4457" max="4457" width="19.7109375" customWidth="1"/>
    <col min="4458" max="4460" width="13.7109375" customWidth="1"/>
    <col min="4461" max="4461" width="12.5703125" customWidth="1"/>
    <col min="4462" max="4462" width="11.5703125" customWidth="1"/>
    <col min="4463" max="4463" width="6" customWidth="1"/>
    <col min="4464" max="4464" width="17.85546875" customWidth="1"/>
    <col min="4609" max="4609" width="31.140625" customWidth="1"/>
    <col min="4610" max="4610" width="7.7109375" customWidth="1"/>
    <col min="4611" max="4611" width="19.28515625" customWidth="1"/>
    <col min="4612" max="4612" width="10.85546875" customWidth="1"/>
    <col min="4613" max="4613" width="14.5703125" customWidth="1"/>
    <col min="4614" max="4614" width="16.42578125" customWidth="1"/>
    <col min="4615" max="4615" width="10.85546875" customWidth="1"/>
    <col min="4616" max="4616" width="8.140625" customWidth="1"/>
    <col min="4617" max="4617" width="16.7109375" customWidth="1"/>
    <col min="4618" max="4618" width="10.85546875" customWidth="1"/>
    <col min="4619" max="4619" width="12.5703125" customWidth="1"/>
    <col min="4620" max="4620" width="13.7109375" customWidth="1"/>
    <col min="4621" max="4621" width="10.85546875" customWidth="1"/>
    <col min="4622" max="4622" width="12.85546875" customWidth="1"/>
    <col min="4623" max="4623" width="23.42578125" customWidth="1"/>
    <col min="4624" max="4624" width="10.85546875" customWidth="1"/>
    <col min="4625" max="4625" width="13.140625" customWidth="1"/>
    <col min="4626" max="4626" width="8.28515625" customWidth="1"/>
    <col min="4627" max="4627" width="7.28515625" customWidth="1"/>
    <col min="4628" max="4628" width="16.42578125" customWidth="1"/>
    <col min="4629" max="4629" width="15.85546875" customWidth="1"/>
    <col min="4630" max="4630" width="13.7109375" customWidth="1"/>
    <col min="4631" max="4631" width="12.28515625" customWidth="1"/>
    <col min="4632" max="4632" width="13.7109375" customWidth="1"/>
    <col min="4633" max="4633" width="13.42578125" customWidth="1"/>
    <col min="4634" max="4634" width="11" customWidth="1"/>
    <col min="4635" max="4635" width="13.140625" customWidth="1"/>
    <col min="4636" max="4636" width="13.7109375" customWidth="1"/>
    <col min="4637" max="4637" width="13.28515625" customWidth="1"/>
    <col min="4638" max="4638" width="15.140625" customWidth="1"/>
    <col min="4639" max="4641" width="13.7109375" customWidth="1"/>
    <col min="4642" max="4642" width="15.28515625" customWidth="1"/>
    <col min="4643" max="4643" width="16" customWidth="1"/>
    <col min="4644" max="4647" width="13.7109375" customWidth="1"/>
    <col min="4648" max="4648" width="15.140625" customWidth="1"/>
    <col min="4649" max="4651" width="12.140625" customWidth="1"/>
    <col min="4652" max="4652" width="13.7109375" customWidth="1"/>
    <col min="4653" max="4653" width="16.140625" customWidth="1"/>
    <col min="4654" max="4655" width="12.140625" customWidth="1"/>
    <col min="4656" max="4657" width="13.7109375" customWidth="1"/>
    <col min="4658" max="4658" width="15.85546875" customWidth="1"/>
    <col min="4659" max="4659" width="16.5703125" customWidth="1"/>
    <col min="4660" max="4665" width="13.7109375" customWidth="1"/>
    <col min="4666" max="4666" width="16.140625" customWidth="1"/>
    <col min="4667" max="4667" width="15.140625" customWidth="1"/>
    <col min="4668" max="4668" width="15.85546875" customWidth="1"/>
    <col min="4669" max="4672" width="13.7109375" customWidth="1"/>
    <col min="4673" max="4673" width="16.85546875" customWidth="1"/>
    <col min="4674" max="4677" width="13.7109375" customWidth="1"/>
    <col min="4678" max="4678" width="18.28515625" customWidth="1"/>
    <col min="4679" max="4682" width="13.7109375" customWidth="1"/>
    <col min="4683" max="4683" width="17" customWidth="1"/>
    <col min="4684" max="4687" width="13.7109375" customWidth="1"/>
    <col min="4688" max="4688" width="14.85546875" customWidth="1"/>
    <col min="4689" max="4691" width="13.7109375" customWidth="1"/>
    <col min="4692" max="4692" width="13" customWidth="1"/>
    <col min="4693" max="4693" width="16.5703125" customWidth="1"/>
    <col min="4694" max="4694" width="13.7109375" customWidth="1"/>
    <col min="4695" max="4695" width="16" customWidth="1"/>
    <col min="4696" max="4697" width="13.7109375" customWidth="1"/>
    <col min="4698" max="4698" width="15.28515625" customWidth="1"/>
    <col min="4699" max="4702" width="13.7109375" customWidth="1"/>
    <col min="4703" max="4703" width="15.5703125" customWidth="1"/>
    <col min="4704" max="4706" width="13.7109375" customWidth="1"/>
    <col min="4707" max="4707" width="15.140625" customWidth="1"/>
    <col min="4708" max="4708" width="19.7109375" customWidth="1"/>
    <col min="4709" max="4712" width="13.7109375" customWidth="1"/>
    <col min="4713" max="4713" width="19.7109375" customWidth="1"/>
    <col min="4714" max="4716" width="13.7109375" customWidth="1"/>
    <col min="4717" max="4717" width="12.5703125" customWidth="1"/>
    <col min="4718" max="4718" width="11.5703125" customWidth="1"/>
    <col min="4719" max="4719" width="6" customWidth="1"/>
    <col min="4720" max="4720" width="17.85546875" customWidth="1"/>
    <col min="4865" max="4865" width="31.140625" customWidth="1"/>
    <col min="4866" max="4866" width="7.7109375" customWidth="1"/>
    <col min="4867" max="4867" width="19.28515625" customWidth="1"/>
    <col min="4868" max="4868" width="10.85546875" customWidth="1"/>
    <col min="4869" max="4869" width="14.5703125" customWidth="1"/>
    <col min="4870" max="4870" width="16.42578125" customWidth="1"/>
    <col min="4871" max="4871" width="10.85546875" customWidth="1"/>
    <col min="4872" max="4872" width="8.140625" customWidth="1"/>
    <col min="4873" max="4873" width="16.7109375" customWidth="1"/>
    <col min="4874" max="4874" width="10.85546875" customWidth="1"/>
    <col min="4875" max="4875" width="12.5703125" customWidth="1"/>
    <col min="4876" max="4876" width="13.7109375" customWidth="1"/>
    <col min="4877" max="4877" width="10.85546875" customWidth="1"/>
    <col min="4878" max="4878" width="12.85546875" customWidth="1"/>
    <col min="4879" max="4879" width="23.42578125" customWidth="1"/>
    <col min="4880" max="4880" width="10.85546875" customWidth="1"/>
    <col min="4881" max="4881" width="13.140625" customWidth="1"/>
    <col min="4882" max="4882" width="8.28515625" customWidth="1"/>
    <col min="4883" max="4883" width="7.28515625" customWidth="1"/>
    <col min="4884" max="4884" width="16.42578125" customWidth="1"/>
    <col min="4885" max="4885" width="15.85546875" customWidth="1"/>
    <col min="4886" max="4886" width="13.7109375" customWidth="1"/>
    <col min="4887" max="4887" width="12.28515625" customWidth="1"/>
    <col min="4888" max="4888" width="13.7109375" customWidth="1"/>
    <col min="4889" max="4889" width="13.42578125" customWidth="1"/>
    <col min="4890" max="4890" width="11" customWidth="1"/>
    <col min="4891" max="4891" width="13.140625" customWidth="1"/>
    <col min="4892" max="4892" width="13.7109375" customWidth="1"/>
    <col min="4893" max="4893" width="13.28515625" customWidth="1"/>
    <col min="4894" max="4894" width="15.140625" customWidth="1"/>
    <col min="4895" max="4897" width="13.7109375" customWidth="1"/>
    <col min="4898" max="4898" width="15.28515625" customWidth="1"/>
    <col min="4899" max="4899" width="16" customWidth="1"/>
    <col min="4900" max="4903" width="13.7109375" customWidth="1"/>
    <col min="4904" max="4904" width="15.140625" customWidth="1"/>
    <col min="4905" max="4907" width="12.140625" customWidth="1"/>
    <col min="4908" max="4908" width="13.7109375" customWidth="1"/>
    <col min="4909" max="4909" width="16.140625" customWidth="1"/>
    <col min="4910" max="4911" width="12.140625" customWidth="1"/>
    <col min="4912" max="4913" width="13.7109375" customWidth="1"/>
    <col min="4914" max="4914" width="15.85546875" customWidth="1"/>
    <col min="4915" max="4915" width="16.5703125" customWidth="1"/>
    <col min="4916" max="4921" width="13.7109375" customWidth="1"/>
    <col min="4922" max="4922" width="16.140625" customWidth="1"/>
    <col min="4923" max="4923" width="15.140625" customWidth="1"/>
    <col min="4924" max="4924" width="15.85546875" customWidth="1"/>
    <col min="4925" max="4928" width="13.7109375" customWidth="1"/>
    <col min="4929" max="4929" width="16.85546875" customWidth="1"/>
    <col min="4930" max="4933" width="13.7109375" customWidth="1"/>
    <col min="4934" max="4934" width="18.28515625" customWidth="1"/>
    <col min="4935" max="4938" width="13.7109375" customWidth="1"/>
    <col min="4939" max="4939" width="17" customWidth="1"/>
    <col min="4940" max="4943" width="13.7109375" customWidth="1"/>
    <col min="4944" max="4944" width="14.85546875" customWidth="1"/>
    <col min="4945" max="4947" width="13.7109375" customWidth="1"/>
    <col min="4948" max="4948" width="13" customWidth="1"/>
    <col min="4949" max="4949" width="16.5703125" customWidth="1"/>
    <col min="4950" max="4950" width="13.7109375" customWidth="1"/>
    <col min="4951" max="4951" width="16" customWidth="1"/>
    <col min="4952" max="4953" width="13.7109375" customWidth="1"/>
    <col min="4954" max="4954" width="15.28515625" customWidth="1"/>
    <col min="4955" max="4958" width="13.7109375" customWidth="1"/>
    <col min="4959" max="4959" width="15.5703125" customWidth="1"/>
    <col min="4960" max="4962" width="13.7109375" customWidth="1"/>
    <col min="4963" max="4963" width="15.140625" customWidth="1"/>
    <col min="4964" max="4964" width="19.7109375" customWidth="1"/>
    <col min="4965" max="4968" width="13.7109375" customWidth="1"/>
    <col min="4969" max="4969" width="19.7109375" customWidth="1"/>
    <col min="4970" max="4972" width="13.7109375" customWidth="1"/>
    <col min="4973" max="4973" width="12.5703125" customWidth="1"/>
    <col min="4974" max="4974" width="11.5703125" customWidth="1"/>
    <col min="4975" max="4975" width="6" customWidth="1"/>
    <col min="4976" max="4976" width="17.85546875" customWidth="1"/>
    <col min="5121" max="5121" width="31.140625" customWidth="1"/>
    <col min="5122" max="5122" width="7.7109375" customWidth="1"/>
    <col min="5123" max="5123" width="19.28515625" customWidth="1"/>
    <col min="5124" max="5124" width="10.85546875" customWidth="1"/>
    <col min="5125" max="5125" width="14.5703125" customWidth="1"/>
    <col min="5126" max="5126" width="16.42578125" customWidth="1"/>
    <col min="5127" max="5127" width="10.85546875" customWidth="1"/>
    <col min="5128" max="5128" width="8.140625" customWidth="1"/>
    <col min="5129" max="5129" width="16.7109375" customWidth="1"/>
    <col min="5130" max="5130" width="10.85546875" customWidth="1"/>
    <col min="5131" max="5131" width="12.5703125" customWidth="1"/>
    <col min="5132" max="5132" width="13.7109375" customWidth="1"/>
    <col min="5133" max="5133" width="10.85546875" customWidth="1"/>
    <col min="5134" max="5134" width="12.85546875" customWidth="1"/>
    <col min="5135" max="5135" width="23.42578125" customWidth="1"/>
    <col min="5136" max="5136" width="10.85546875" customWidth="1"/>
    <col min="5137" max="5137" width="13.140625" customWidth="1"/>
    <col min="5138" max="5138" width="8.28515625" customWidth="1"/>
    <col min="5139" max="5139" width="7.28515625" customWidth="1"/>
    <col min="5140" max="5140" width="16.42578125" customWidth="1"/>
    <col min="5141" max="5141" width="15.85546875" customWidth="1"/>
    <col min="5142" max="5142" width="13.7109375" customWidth="1"/>
    <col min="5143" max="5143" width="12.28515625" customWidth="1"/>
    <col min="5144" max="5144" width="13.7109375" customWidth="1"/>
    <col min="5145" max="5145" width="13.42578125" customWidth="1"/>
    <col min="5146" max="5146" width="11" customWidth="1"/>
    <col min="5147" max="5147" width="13.140625" customWidth="1"/>
    <col min="5148" max="5148" width="13.7109375" customWidth="1"/>
    <col min="5149" max="5149" width="13.28515625" customWidth="1"/>
    <col min="5150" max="5150" width="15.140625" customWidth="1"/>
    <col min="5151" max="5153" width="13.7109375" customWidth="1"/>
    <col min="5154" max="5154" width="15.28515625" customWidth="1"/>
    <col min="5155" max="5155" width="16" customWidth="1"/>
    <col min="5156" max="5159" width="13.7109375" customWidth="1"/>
    <col min="5160" max="5160" width="15.140625" customWidth="1"/>
    <col min="5161" max="5163" width="12.140625" customWidth="1"/>
    <col min="5164" max="5164" width="13.7109375" customWidth="1"/>
    <col min="5165" max="5165" width="16.140625" customWidth="1"/>
    <col min="5166" max="5167" width="12.140625" customWidth="1"/>
    <col min="5168" max="5169" width="13.7109375" customWidth="1"/>
    <col min="5170" max="5170" width="15.85546875" customWidth="1"/>
    <col min="5171" max="5171" width="16.5703125" customWidth="1"/>
    <col min="5172" max="5177" width="13.7109375" customWidth="1"/>
    <col min="5178" max="5178" width="16.140625" customWidth="1"/>
    <col min="5179" max="5179" width="15.140625" customWidth="1"/>
    <col min="5180" max="5180" width="15.85546875" customWidth="1"/>
    <col min="5181" max="5184" width="13.7109375" customWidth="1"/>
    <col min="5185" max="5185" width="16.85546875" customWidth="1"/>
    <col min="5186" max="5189" width="13.7109375" customWidth="1"/>
    <col min="5190" max="5190" width="18.28515625" customWidth="1"/>
    <col min="5191" max="5194" width="13.7109375" customWidth="1"/>
    <col min="5195" max="5195" width="17" customWidth="1"/>
    <col min="5196" max="5199" width="13.7109375" customWidth="1"/>
    <col min="5200" max="5200" width="14.85546875" customWidth="1"/>
    <col min="5201" max="5203" width="13.7109375" customWidth="1"/>
    <col min="5204" max="5204" width="13" customWidth="1"/>
    <col min="5205" max="5205" width="16.5703125" customWidth="1"/>
    <col min="5206" max="5206" width="13.7109375" customWidth="1"/>
    <col min="5207" max="5207" width="16" customWidth="1"/>
    <col min="5208" max="5209" width="13.7109375" customWidth="1"/>
    <col min="5210" max="5210" width="15.28515625" customWidth="1"/>
    <col min="5211" max="5214" width="13.7109375" customWidth="1"/>
    <col min="5215" max="5215" width="15.5703125" customWidth="1"/>
    <col min="5216" max="5218" width="13.7109375" customWidth="1"/>
    <col min="5219" max="5219" width="15.140625" customWidth="1"/>
    <col min="5220" max="5220" width="19.7109375" customWidth="1"/>
    <col min="5221" max="5224" width="13.7109375" customWidth="1"/>
    <col min="5225" max="5225" width="19.7109375" customWidth="1"/>
    <col min="5226" max="5228" width="13.7109375" customWidth="1"/>
    <col min="5229" max="5229" width="12.5703125" customWidth="1"/>
    <col min="5230" max="5230" width="11.5703125" customWidth="1"/>
    <col min="5231" max="5231" width="6" customWidth="1"/>
    <col min="5232" max="5232" width="17.85546875" customWidth="1"/>
    <col min="5377" max="5377" width="31.140625" customWidth="1"/>
    <col min="5378" max="5378" width="7.7109375" customWidth="1"/>
    <col min="5379" max="5379" width="19.28515625" customWidth="1"/>
    <col min="5380" max="5380" width="10.85546875" customWidth="1"/>
    <col min="5381" max="5381" width="14.5703125" customWidth="1"/>
    <col min="5382" max="5382" width="16.42578125" customWidth="1"/>
    <col min="5383" max="5383" width="10.85546875" customWidth="1"/>
    <col min="5384" max="5384" width="8.140625" customWidth="1"/>
    <col min="5385" max="5385" width="16.7109375" customWidth="1"/>
    <col min="5386" max="5386" width="10.85546875" customWidth="1"/>
    <col min="5387" max="5387" width="12.5703125" customWidth="1"/>
    <col min="5388" max="5388" width="13.7109375" customWidth="1"/>
    <col min="5389" max="5389" width="10.85546875" customWidth="1"/>
    <col min="5390" max="5390" width="12.85546875" customWidth="1"/>
    <col min="5391" max="5391" width="23.42578125" customWidth="1"/>
    <col min="5392" max="5392" width="10.85546875" customWidth="1"/>
    <col min="5393" max="5393" width="13.140625" customWidth="1"/>
    <col min="5394" max="5394" width="8.28515625" customWidth="1"/>
    <col min="5395" max="5395" width="7.28515625" customWidth="1"/>
    <col min="5396" max="5396" width="16.42578125" customWidth="1"/>
    <col min="5397" max="5397" width="15.85546875" customWidth="1"/>
    <col min="5398" max="5398" width="13.7109375" customWidth="1"/>
    <col min="5399" max="5399" width="12.28515625" customWidth="1"/>
    <col min="5400" max="5400" width="13.7109375" customWidth="1"/>
    <col min="5401" max="5401" width="13.42578125" customWidth="1"/>
    <col min="5402" max="5402" width="11" customWidth="1"/>
    <col min="5403" max="5403" width="13.140625" customWidth="1"/>
    <col min="5404" max="5404" width="13.7109375" customWidth="1"/>
    <col min="5405" max="5405" width="13.28515625" customWidth="1"/>
    <col min="5406" max="5406" width="15.140625" customWidth="1"/>
    <col min="5407" max="5409" width="13.7109375" customWidth="1"/>
    <col min="5410" max="5410" width="15.28515625" customWidth="1"/>
    <col min="5411" max="5411" width="16" customWidth="1"/>
    <col min="5412" max="5415" width="13.7109375" customWidth="1"/>
    <col min="5416" max="5416" width="15.140625" customWidth="1"/>
    <col min="5417" max="5419" width="12.140625" customWidth="1"/>
    <col min="5420" max="5420" width="13.7109375" customWidth="1"/>
    <col min="5421" max="5421" width="16.140625" customWidth="1"/>
    <col min="5422" max="5423" width="12.140625" customWidth="1"/>
    <col min="5424" max="5425" width="13.7109375" customWidth="1"/>
    <col min="5426" max="5426" width="15.85546875" customWidth="1"/>
    <col min="5427" max="5427" width="16.5703125" customWidth="1"/>
    <col min="5428" max="5433" width="13.7109375" customWidth="1"/>
    <col min="5434" max="5434" width="16.140625" customWidth="1"/>
    <col min="5435" max="5435" width="15.140625" customWidth="1"/>
    <col min="5436" max="5436" width="15.85546875" customWidth="1"/>
    <col min="5437" max="5440" width="13.7109375" customWidth="1"/>
    <col min="5441" max="5441" width="16.85546875" customWidth="1"/>
    <col min="5442" max="5445" width="13.7109375" customWidth="1"/>
    <col min="5446" max="5446" width="18.28515625" customWidth="1"/>
    <col min="5447" max="5450" width="13.7109375" customWidth="1"/>
    <col min="5451" max="5451" width="17" customWidth="1"/>
    <col min="5452" max="5455" width="13.7109375" customWidth="1"/>
    <col min="5456" max="5456" width="14.85546875" customWidth="1"/>
    <col min="5457" max="5459" width="13.7109375" customWidth="1"/>
    <col min="5460" max="5460" width="13" customWidth="1"/>
    <col min="5461" max="5461" width="16.5703125" customWidth="1"/>
    <col min="5462" max="5462" width="13.7109375" customWidth="1"/>
    <col min="5463" max="5463" width="16" customWidth="1"/>
    <col min="5464" max="5465" width="13.7109375" customWidth="1"/>
    <col min="5466" max="5466" width="15.28515625" customWidth="1"/>
    <col min="5467" max="5470" width="13.7109375" customWidth="1"/>
    <col min="5471" max="5471" width="15.5703125" customWidth="1"/>
    <col min="5472" max="5474" width="13.7109375" customWidth="1"/>
    <col min="5475" max="5475" width="15.140625" customWidth="1"/>
    <col min="5476" max="5476" width="19.7109375" customWidth="1"/>
    <col min="5477" max="5480" width="13.7109375" customWidth="1"/>
    <col min="5481" max="5481" width="19.7109375" customWidth="1"/>
    <col min="5482" max="5484" width="13.7109375" customWidth="1"/>
    <col min="5485" max="5485" width="12.5703125" customWidth="1"/>
    <col min="5486" max="5486" width="11.5703125" customWidth="1"/>
    <col min="5487" max="5487" width="6" customWidth="1"/>
    <col min="5488" max="5488" width="17.85546875" customWidth="1"/>
    <col min="5633" max="5633" width="31.140625" customWidth="1"/>
    <col min="5634" max="5634" width="7.7109375" customWidth="1"/>
    <col min="5635" max="5635" width="19.28515625" customWidth="1"/>
    <col min="5636" max="5636" width="10.85546875" customWidth="1"/>
    <col min="5637" max="5637" width="14.5703125" customWidth="1"/>
    <col min="5638" max="5638" width="16.42578125" customWidth="1"/>
    <col min="5639" max="5639" width="10.85546875" customWidth="1"/>
    <col min="5640" max="5640" width="8.140625" customWidth="1"/>
    <col min="5641" max="5641" width="16.7109375" customWidth="1"/>
    <col min="5642" max="5642" width="10.85546875" customWidth="1"/>
    <col min="5643" max="5643" width="12.5703125" customWidth="1"/>
    <col min="5644" max="5644" width="13.7109375" customWidth="1"/>
    <col min="5645" max="5645" width="10.85546875" customWidth="1"/>
    <col min="5646" max="5646" width="12.85546875" customWidth="1"/>
    <col min="5647" max="5647" width="23.42578125" customWidth="1"/>
    <col min="5648" max="5648" width="10.85546875" customWidth="1"/>
    <col min="5649" max="5649" width="13.140625" customWidth="1"/>
    <col min="5650" max="5650" width="8.28515625" customWidth="1"/>
    <col min="5651" max="5651" width="7.28515625" customWidth="1"/>
    <col min="5652" max="5652" width="16.42578125" customWidth="1"/>
    <col min="5653" max="5653" width="15.85546875" customWidth="1"/>
    <col min="5654" max="5654" width="13.7109375" customWidth="1"/>
    <col min="5655" max="5655" width="12.28515625" customWidth="1"/>
    <col min="5656" max="5656" width="13.7109375" customWidth="1"/>
    <col min="5657" max="5657" width="13.42578125" customWidth="1"/>
    <col min="5658" max="5658" width="11" customWidth="1"/>
    <col min="5659" max="5659" width="13.140625" customWidth="1"/>
    <col min="5660" max="5660" width="13.7109375" customWidth="1"/>
    <col min="5661" max="5661" width="13.28515625" customWidth="1"/>
    <col min="5662" max="5662" width="15.140625" customWidth="1"/>
    <col min="5663" max="5665" width="13.7109375" customWidth="1"/>
    <col min="5666" max="5666" width="15.28515625" customWidth="1"/>
    <col min="5667" max="5667" width="16" customWidth="1"/>
    <col min="5668" max="5671" width="13.7109375" customWidth="1"/>
    <col min="5672" max="5672" width="15.140625" customWidth="1"/>
    <col min="5673" max="5675" width="12.140625" customWidth="1"/>
    <col min="5676" max="5676" width="13.7109375" customWidth="1"/>
    <col min="5677" max="5677" width="16.140625" customWidth="1"/>
    <col min="5678" max="5679" width="12.140625" customWidth="1"/>
    <col min="5680" max="5681" width="13.7109375" customWidth="1"/>
    <col min="5682" max="5682" width="15.85546875" customWidth="1"/>
    <col min="5683" max="5683" width="16.5703125" customWidth="1"/>
    <col min="5684" max="5689" width="13.7109375" customWidth="1"/>
    <col min="5690" max="5690" width="16.140625" customWidth="1"/>
    <col min="5691" max="5691" width="15.140625" customWidth="1"/>
    <col min="5692" max="5692" width="15.85546875" customWidth="1"/>
    <col min="5693" max="5696" width="13.7109375" customWidth="1"/>
    <col min="5697" max="5697" width="16.85546875" customWidth="1"/>
    <col min="5698" max="5701" width="13.7109375" customWidth="1"/>
    <col min="5702" max="5702" width="18.28515625" customWidth="1"/>
    <col min="5703" max="5706" width="13.7109375" customWidth="1"/>
    <col min="5707" max="5707" width="17" customWidth="1"/>
    <col min="5708" max="5711" width="13.7109375" customWidth="1"/>
    <col min="5712" max="5712" width="14.85546875" customWidth="1"/>
    <col min="5713" max="5715" width="13.7109375" customWidth="1"/>
    <col min="5716" max="5716" width="13" customWidth="1"/>
    <col min="5717" max="5717" width="16.5703125" customWidth="1"/>
    <col min="5718" max="5718" width="13.7109375" customWidth="1"/>
    <col min="5719" max="5719" width="16" customWidth="1"/>
    <col min="5720" max="5721" width="13.7109375" customWidth="1"/>
    <col min="5722" max="5722" width="15.28515625" customWidth="1"/>
    <col min="5723" max="5726" width="13.7109375" customWidth="1"/>
    <col min="5727" max="5727" width="15.5703125" customWidth="1"/>
    <col min="5728" max="5730" width="13.7109375" customWidth="1"/>
    <col min="5731" max="5731" width="15.140625" customWidth="1"/>
    <col min="5732" max="5732" width="19.7109375" customWidth="1"/>
    <col min="5733" max="5736" width="13.7109375" customWidth="1"/>
    <col min="5737" max="5737" width="19.7109375" customWidth="1"/>
    <col min="5738" max="5740" width="13.7109375" customWidth="1"/>
    <col min="5741" max="5741" width="12.5703125" customWidth="1"/>
    <col min="5742" max="5742" width="11.5703125" customWidth="1"/>
    <col min="5743" max="5743" width="6" customWidth="1"/>
    <col min="5744" max="5744" width="17.85546875" customWidth="1"/>
    <col min="5889" max="5889" width="31.140625" customWidth="1"/>
    <col min="5890" max="5890" width="7.7109375" customWidth="1"/>
    <col min="5891" max="5891" width="19.28515625" customWidth="1"/>
    <col min="5892" max="5892" width="10.85546875" customWidth="1"/>
    <col min="5893" max="5893" width="14.5703125" customWidth="1"/>
    <col min="5894" max="5894" width="16.42578125" customWidth="1"/>
    <col min="5895" max="5895" width="10.85546875" customWidth="1"/>
    <col min="5896" max="5896" width="8.140625" customWidth="1"/>
    <col min="5897" max="5897" width="16.7109375" customWidth="1"/>
    <col min="5898" max="5898" width="10.85546875" customWidth="1"/>
    <col min="5899" max="5899" width="12.5703125" customWidth="1"/>
    <col min="5900" max="5900" width="13.7109375" customWidth="1"/>
    <col min="5901" max="5901" width="10.85546875" customWidth="1"/>
    <col min="5902" max="5902" width="12.85546875" customWidth="1"/>
    <col min="5903" max="5903" width="23.42578125" customWidth="1"/>
    <col min="5904" max="5904" width="10.85546875" customWidth="1"/>
    <col min="5905" max="5905" width="13.140625" customWidth="1"/>
    <col min="5906" max="5906" width="8.28515625" customWidth="1"/>
    <col min="5907" max="5907" width="7.28515625" customWidth="1"/>
    <col min="5908" max="5908" width="16.42578125" customWidth="1"/>
    <col min="5909" max="5909" width="15.85546875" customWidth="1"/>
    <col min="5910" max="5910" width="13.7109375" customWidth="1"/>
    <col min="5911" max="5911" width="12.28515625" customWidth="1"/>
    <col min="5912" max="5912" width="13.7109375" customWidth="1"/>
    <col min="5913" max="5913" width="13.42578125" customWidth="1"/>
    <col min="5914" max="5914" width="11" customWidth="1"/>
    <col min="5915" max="5915" width="13.140625" customWidth="1"/>
    <col min="5916" max="5916" width="13.7109375" customWidth="1"/>
    <col min="5917" max="5917" width="13.28515625" customWidth="1"/>
    <col min="5918" max="5918" width="15.140625" customWidth="1"/>
    <col min="5919" max="5921" width="13.7109375" customWidth="1"/>
    <col min="5922" max="5922" width="15.28515625" customWidth="1"/>
    <col min="5923" max="5923" width="16" customWidth="1"/>
    <col min="5924" max="5927" width="13.7109375" customWidth="1"/>
    <col min="5928" max="5928" width="15.140625" customWidth="1"/>
    <col min="5929" max="5931" width="12.140625" customWidth="1"/>
    <col min="5932" max="5932" width="13.7109375" customWidth="1"/>
    <col min="5933" max="5933" width="16.140625" customWidth="1"/>
    <col min="5934" max="5935" width="12.140625" customWidth="1"/>
    <col min="5936" max="5937" width="13.7109375" customWidth="1"/>
    <col min="5938" max="5938" width="15.85546875" customWidth="1"/>
    <col min="5939" max="5939" width="16.5703125" customWidth="1"/>
    <col min="5940" max="5945" width="13.7109375" customWidth="1"/>
    <col min="5946" max="5946" width="16.140625" customWidth="1"/>
    <col min="5947" max="5947" width="15.140625" customWidth="1"/>
    <col min="5948" max="5948" width="15.85546875" customWidth="1"/>
    <col min="5949" max="5952" width="13.7109375" customWidth="1"/>
    <col min="5953" max="5953" width="16.85546875" customWidth="1"/>
    <col min="5954" max="5957" width="13.7109375" customWidth="1"/>
    <col min="5958" max="5958" width="18.28515625" customWidth="1"/>
    <col min="5959" max="5962" width="13.7109375" customWidth="1"/>
    <col min="5963" max="5963" width="17" customWidth="1"/>
    <col min="5964" max="5967" width="13.7109375" customWidth="1"/>
    <col min="5968" max="5968" width="14.85546875" customWidth="1"/>
    <col min="5969" max="5971" width="13.7109375" customWidth="1"/>
    <col min="5972" max="5972" width="13" customWidth="1"/>
    <col min="5973" max="5973" width="16.5703125" customWidth="1"/>
    <col min="5974" max="5974" width="13.7109375" customWidth="1"/>
    <col min="5975" max="5975" width="16" customWidth="1"/>
    <col min="5976" max="5977" width="13.7109375" customWidth="1"/>
    <col min="5978" max="5978" width="15.28515625" customWidth="1"/>
    <col min="5979" max="5982" width="13.7109375" customWidth="1"/>
    <col min="5983" max="5983" width="15.5703125" customWidth="1"/>
    <col min="5984" max="5986" width="13.7109375" customWidth="1"/>
    <col min="5987" max="5987" width="15.140625" customWidth="1"/>
    <col min="5988" max="5988" width="19.7109375" customWidth="1"/>
    <col min="5989" max="5992" width="13.7109375" customWidth="1"/>
    <col min="5993" max="5993" width="19.7109375" customWidth="1"/>
    <col min="5994" max="5996" width="13.7109375" customWidth="1"/>
    <col min="5997" max="5997" width="12.5703125" customWidth="1"/>
    <col min="5998" max="5998" width="11.5703125" customWidth="1"/>
    <col min="5999" max="5999" width="6" customWidth="1"/>
    <col min="6000" max="6000" width="17.85546875" customWidth="1"/>
    <col min="6145" max="6145" width="31.140625" customWidth="1"/>
    <col min="6146" max="6146" width="7.7109375" customWidth="1"/>
    <col min="6147" max="6147" width="19.28515625" customWidth="1"/>
    <col min="6148" max="6148" width="10.85546875" customWidth="1"/>
    <col min="6149" max="6149" width="14.5703125" customWidth="1"/>
    <col min="6150" max="6150" width="16.42578125" customWidth="1"/>
    <col min="6151" max="6151" width="10.85546875" customWidth="1"/>
    <col min="6152" max="6152" width="8.140625" customWidth="1"/>
    <col min="6153" max="6153" width="16.7109375" customWidth="1"/>
    <col min="6154" max="6154" width="10.85546875" customWidth="1"/>
    <col min="6155" max="6155" width="12.5703125" customWidth="1"/>
    <col min="6156" max="6156" width="13.7109375" customWidth="1"/>
    <col min="6157" max="6157" width="10.85546875" customWidth="1"/>
    <col min="6158" max="6158" width="12.85546875" customWidth="1"/>
    <col min="6159" max="6159" width="23.42578125" customWidth="1"/>
    <col min="6160" max="6160" width="10.85546875" customWidth="1"/>
    <col min="6161" max="6161" width="13.140625" customWidth="1"/>
    <col min="6162" max="6162" width="8.28515625" customWidth="1"/>
    <col min="6163" max="6163" width="7.28515625" customWidth="1"/>
    <col min="6164" max="6164" width="16.42578125" customWidth="1"/>
    <col min="6165" max="6165" width="15.85546875" customWidth="1"/>
    <col min="6166" max="6166" width="13.7109375" customWidth="1"/>
    <col min="6167" max="6167" width="12.28515625" customWidth="1"/>
    <col min="6168" max="6168" width="13.7109375" customWidth="1"/>
    <col min="6169" max="6169" width="13.42578125" customWidth="1"/>
    <col min="6170" max="6170" width="11" customWidth="1"/>
    <col min="6171" max="6171" width="13.140625" customWidth="1"/>
    <col min="6172" max="6172" width="13.7109375" customWidth="1"/>
    <col min="6173" max="6173" width="13.28515625" customWidth="1"/>
    <col min="6174" max="6174" width="15.140625" customWidth="1"/>
    <col min="6175" max="6177" width="13.7109375" customWidth="1"/>
    <col min="6178" max="6178" width="15.28515625" customWidth="1"/>
    <col min="6179" max="6179" width="16" customWidth="1"/>
    <col min="6180" max="6183" width="13.7109375" customWidth="1"/>
    <col min="6184" max="6184" width="15.140625" customWidth="1"/>
    <col min="6185" max="6187" width="12.140625" customWidth="1"/>
    <col min="6188" max="6188" width="13.7109375" customWidth="1"/>
    <col min="6189" max="6189" width="16.140625" customWidth="1"/>
    <col min="6190" max="6191" width="12.140625" customWidth="1"/>
    <col min="6192" max="6193" width="13.7109375" customWidth="1"/>
    <col min="6194" max="6194" width="15.85546875" customWidth="1"/>
    <col min="6195" max="6195" width="16.5703125" customWidth="1"/>
    <col min="6196" max="6201" width="13.7109375" customWidth="1"/>
    <col min="6202" max="6202" width="16.140625" customWidth="1"/>
    <col min="6203" max="6203" width="15.140625" customWidth="1"/>
    <col min="6204" max="6204" width="15.85546875" customWidth="1"/>
    <col min="6205" max="6208" width="13.7109375" customWidth="1"/>
    <col min="6209" max="6209" width="16.85546875" customWidth="1"/>
    <col min="6210" max="6213" width="13.7109375" customWidth="1"/>
    <col min="6214" max="6214" width="18.28515625" customWidth="1"/>
    <col min="6215" max="6218" width="13.7109375" customWidth="1"/>
    <col min="6219" max="6219" width="17" customWidth="1"/>
    <col min="6220" max="6223" width="13.7109375" customWidth="1"/>
    <col min="6224" max="6224" width="14.85546875" customWidth="1"/>
    <col min="6225" max="6227" width="13.7109375" customWidth="1"/>
    <col min="6228" max="6228" width="13" customWidth="1"/>
    <col min="6229" max="6229" width="16.5703125" customWidth="1"/>
    <col min="6230" max="6230" width="13.7109375" customWidth="1"/>
    <col min="6231" max="6231" width="16" customWidth="1"/>
    <col min="6232" max="6233" width="13.7109375" customWidth="1"/>
    <col min="6234" max="6234" width="15.28515625" customWidth="1"/>
    <col min="6235" max="6238" width="13.7109375" customWidth="1"/>
    <col min="6239" max="6239" width="15.5703125" customWidth="1"/>
    <col min="6240" max="6242" width="13.7109375" customWidth="1"/>
    <col min="6243" max="6243" width="15.140625" customWidth="1"/>
    <col min="6244" max="6244" width="19.7109375" customWidth="1"/>
    <col min="6245" max="6248" width="13.7109375" customWidth="1"/>
    <col min="6249" max="6249" width="19.7109375" customWidth="1"/>
    <col min="6250" max="6252" width="13.7109375" customWidth="1"/>
    <col min="6253" max="6253" width="12.5703125" customWidth="1"/>
    <col min="6254" max="6254" width="11.5703125" customWidth="1"/>
    <col min="6255" max="6255" width="6" customWidth="1"/>
    <col min="6256" max="6256" width="17.85546875" customWidth="1"/>
    <col min="6401" max="6401" width="31.140625" customWidth="1"/>
    <col min="6402" max="6402" width="7.7109375" customWidth="1"/>
    <col min="6403" max="6403" width="19.28515625" customWidth="1"/>
    <col min="6404" max="6404" width="10.85546875" customWidth="1"/>
    <col min="6405" max="6405" width="14.5703125" customWidth="1"/>
    <col min="6406" max="6406" width="16.42578125" customWidth="1"/>
    <col min="6407" max="6407" width="10.85546875" customWidth="1"/>
    <col min="6408" max="6408" width="8.140625" customWidth="1"/>
    <col min="6409" max="6409" width="16.7109375" customWidth="1"/>
    <col min="6410" max="6410" width="10.85546875" customWidth="1"/>
    <col min="6411" max="6411" width="12.5703125" customWidth="1"/>
    <col min="6412" max="6412" width="13.7109375" customWidth="1"/>
    <col min="6413" max="6413" width="10.85546875" customWidth="1"/>
    <col min="6414" max="6414" width="12.85546875" customWidth="1"/>
    <col min="6415" max="6415" width="23.42578125" customWidth="1"/>
    <col min="6416" max="6416" width="10.85546875" customWidth="1"/>
    <col min="6417" max="6417" width="13.140625" customWidth="1"/>
    <col min="6418" max="6418" width="8.28515625" customWidth="1"/>
    <col min="6419" max="6419" width="7.28515625" customWidth="1"/>
    <col min="6420" max="6420" width="16.42578125" customWidth="1"/>
    <col min="6421" max="6421" width="15.85546875" customWidth="1"/>
    <col min="6422" max="6422" width="13.7109375" customWidth="1"/>
    <col min="6423" max="6423" width="12.28515625" customWidth="1"/>
    <col min="6424" max="6424" width="13.7109375" customWidth="1"/>
    <col min="6425" max="6425" width="13.42578125" customWidth="1"/>
    <col min="6426" max="6426" width="11" customWidth="1"/>
    <col min="6427" max="6427" width="13.140625" customWidth="1"/>
    <col min="6428" max="6428" width="13.7109375" customWidth="1"/>
    <col min="6429" max="6429" width="13.28515625" customWidth="1"/>
    <col min="6430" max="6430" width="15.140625" customWidth="1"/>
    <col min="6431" max="6433" width="13.7109375" customWidth="1"/>
    <col min="6434" max="6434" width="15.28515625" customWidth="1"/>
    <col min="6435" max="6435" width="16" customWidth="1"/>
    <col min="6436" max="6439" width="13.7109375" customWidth="1"/>
    <col min="6440" max="6440" width="15.140625" customWidth="1"/>
    <col min="6441" max="6443" width="12.140625" customWidth="1"/>
    <col min="6444" max="6444" width="13.7109375" customWidth="1"/>
    <col min="6445" max="6445" width="16.140625" customWidth="1"/>
    <col min="6446" max="6447" width="12.140625" customWidth="1"/>
    <col min="6448" max="6449" width="13.7109375" customWidth="1"/>
    <col min="6450" max="6450" width="15.85546875" customWidth="1"/>
    <col min="6451" max="6451" width="16.5703125" customWidth="1"/>
    <col min="6452" max="6457" width="13.7109375" customWidth="1"/>
    <col min="6458" max="6458" width="16.140625" customWidth="1"/>
    <col min="6459" max="6459" width="15.140625" customWidth="1"/>
    <col min="6460" max="6460" width="15.85546875" customWidth="1"/>
    <col min="6461" max="6464" width="13.7109375" customWidth="1"/>
    <col min="6465" max="6465" width="16.85546875" customWidth="1"/>
    <col min="6466" max="6469" width="13.7109375" customWidth="1"/>
    <col min="6470" max="6470" width="18.28515625" customWidth="1"/>
    <col min="6471" max="6474" width="13.7109375" customWidth="1"/>
    <col min="6475" max="6475" width="17" customWidth="1"/>
    <col min="6476" max="6479" width="13.7109375" customWidth="1"/>
    <col min="6480" max="6480" width="14.85546875" customWidth="1"/>
    <col min="6481" max="6483" width="13.7109375" customWidth="1"/>
    <col min="6484" max="6484" width="13" customWidth="1"/>
    <col min="6485" max="6485" width="16.5703125" customWidth="1"/>
    <col min="6486" max="6486" width="13.7109375" customWidth="1"/>
    <col min="6487" max="6487" width="16" customWidth="1"/>
    <col min="6488" max="6489" width="13.7109375" customWidth="1"/>
    <col min="6490" max="6490" width="15.28515625" customWidth="1"/>
    <col min="6491" max="6494" width="13.7109375" customWidth="1"/>
    <col min="6495" max="6495" width="15.5703125" customWidth="1"/>
    <col min="6496" max="6498" width="13.7109375" customWidth="1"/>
    <col min="6499" max="6499" width="15.140625" customWidth="1"/>
    <col min="6500" max="6500" width="19.7109375" customWidth="1"/>
    <col min="6501" max="6504" width="13.7109375" customWidth="1"/>
    <col min="6505" max="6505" width="19.7109375" customWidth="1"/>
    <col min="6506" max="6508" width="13.7109375" customWidth="1"/>
    <col min="6509" max="6509" width="12.5703125" customWidth="1"/>
    <col min="6510" max="6510" width="11.5703125" customWidth="1"/>
    <col min="6511" max="6511" width="6" customWidth="1"/>
    <col min="6512" max="6512" width="17.85546875" customWidth="1"/>
    <col min="6657" max="6657" width="31.140625" customWidth="1"/>
    <col min="6658" max="6658" width="7.7109375" customWidth="1"/>
    <col min="6659" max="6659" width="19.28515625" customWidth="1"/>
    <col min="6660" max="6660" width="10.85546875" customWidth="1"/>
    <col min="6661" max="6661" width="14.5703125" customWidth="1"/>
    <col min="6662" max="6662" width="16.42578125" customWidth="1"/>
    <col min="6663" max="6663" width="10.85546875" customWidth="1"/>
    <col min="6664" max="6664" width="8.140625" customWidth="1"/>
    <col min="6665" max="6665" width="16.7109375" customWidth="1"/>
    <col min="6666" max="6666" width="10.85546875" customWidth="1"/>
    <col min="6667" max="6667" width="12.5703125" customWidth="1"/>
    <col min="6668" max="6668" width="13.7109375" customWidth="1"/>
    <col min="6669" max="6669" width="10.85546875" customWidth="1"/>
    <col min="6670" max="6670" width="12.85546875" customWidth="1"/>
    <col min="6671" max="6671" width="23.42578125" customWidth="1"/>
    <col min="6672" max="6672" width="10.85546875" customWidth="1"/>
    <col min="6673" max="6673" width="13.140625" customWidth="1"/>
    <col min="6674" max="6674" width="8.28515625" customWidth="1"/>
    <col min="6675" max="6675" width="7.28515625" customWidth="1"/>
    <col min="6676" max="6676" width="16.42578125" customWidth="1"/>
    <col min="6677" max="6677" width="15.85546875" customWidth="1"/>
    <col min="6678" max="6678" width="13.7109375" customWidth="1"/>
    <col min="6679" max="6679" width="12.28515625" customWidth="1"/>
    <col min="6680" max="6680" width="13.7109375" customWidth="1"/>
    <col min="6681" max="6681" width="13.42578125" customWidth="1"/>
    <col min="6682" max="6682" width="11" customWidth="1"/>
    <col min="6683" max="6683" width="13.140625" customWidth="1"/>
    <col min="6684" max="6684" width="13.7109375" customWidth="1"/>
    <col min="6685" max="6685" width="13.28515625" customWidth="1"/>
    <col min="6686" max="6686" width="15.140625" customWidth="1"/>
    <col min="6687" max="6689" width="13.7109375" customWidth="1"/>
    <col min="6690" max="6690" width="15.28515625" customWidth="1"/>
    <col min="6691" max="6691" width="16" customWidth="1"/>
    <col min="6692" max="6695" width="13.7109375" customWidth="1"/>
    <col min="6696" max="6696" width="15.140625" customWidth="1"/>
    <col min="6697" max="6699" width="12.140625" customWidth="1"/>
    <col min="6700" max="6700" width="13.7109375" customWidth="1"/>
    <col min="6701" max="6701" width="16.140625" customWidth="1"/>
    <col min="6702" max="6703" width="12.140625" customWidth="1"/>
    <col min="6704" max="6705" width="13.7109375" customWidth="1"/>
    <col min="6706" max="6706" width="15.85546875" customWidth="1"/>
    <col min="6707" max="6707" width="16.5703125" customWidth="1"/>
    <col min="6708" max="6713" width="13.7109375" customWidth="1"/>
    <col min="6714" max="6714" width="16.140625" customWidth="1"/>
    <col min="6715" max="6715" width="15.140625" customWidth="1"/>
    <col min="6716" max="6716" width="15.85546875" customWidth="1"/>
    <col min="6717" max="6720" width="13.7109375" customWidth="1"/>
    <col min="6721" max="6721" width="16.85546875" customWidth="1"/>
    <col min="6722" max="6725" width="13.7109375" customWidth="1"/>
    <col min="6726" max="6726" width="18.28515625" customWidth="1"/>
    <col min="6727" max="6730" width="13.7109375" customWidth="1"/>
    <col min="6731" max="6731" width="17" customWidth="1"/>
    <col min="6732" max="6735" width="13.7109375" customWidth="1"/>
    <col min="6736" max="6736" width="14.85546875" customWidth="1"/>
    <col min="6737" max="6739" width="13.7109375" customWidth="1"/>
    <col min="6740" max="6740" width="13" customWidth="1"/>
    <col min="6741" max="6741" width="16.5703125" customWidth="1"/>
    <col min="6742" max="6742" width="13.7109375" customWidth="1"/>
    <col min="6743" max="6743" width="16" customWidth="1"/>
    <col min="6744" max="6745" width="13.7109375" customWidth="1"/>
    <col min="6746" max="6746" width="15.28515625" customWidth="1"/>
    <col min="6747" max="6750" width="13.7109375" customWidth="1"/>
    <col min="6751" max="6751" width="15.5703125" customWidth="1"/>
    <col min="6752" max="6754" width="13.7109375" customWidth="1"/>
    <col min="6755" max="6755" width="15.140625" customWidth="1"/>
    <col min="6756" max="6756" width="19.7109375" customWidth="1"/>
    <col min="6757" max="6760" width="13.7109375" customWidth="1"/>
    <col min="6761" max="6761" width="19.7109375" customWidth="1"/>
    <col min="6762" max="6764" width="13.7109375" customWidth="1"/>
    <col min="6765" max="6765" width="12.5703125" customWidth="1"/>
    <col min="6766" max="6766" width="11.5703125" customWidth="1"/>
    <col min="6767" max="6767" width="6" customWidth="1"/>
    <col min="6768" max="6768" width="17.85546875" customWidth="1"/>
    <col min="6913" max="6913" width="31.140625" customWidth="1"/>
    <col min="6914" max="6914" width="7.7109375" customWidth="1"/>
    <col min="6915" max="6915" width="19.28515625" customWidth="1"/>
    <col min="6916" max="6916" width="10.85546875" customWidth="1"/>
    <col min="6917" max="6917" width="14.5703125" customWidth="1"/>
    <col min="6918" max="6918" width="16.42578125" customWidth="1"/>
    <col min="6919" max="6919" width="10.85546875" customWidth="1"/>
    <col min="6920" max="6920" width="8.140625" customWidth="1"/>
    <col min="6921" max="6921" width="16.7109375" customWidth="1"/>
    <col min="6922" max="6922" width="10.85546875" customWidth="1"/>
    <col min="6923" max="6923" width="12.5703125" customWidth="1"/>
    <col min="6924" max="6924" width="13.7109375" customWidth="1"/>
    <col min="6925" max="6925" width="10.85546875" customWidth="1"/>
    <col min="6926" max="6926" width="12.85546875" customWidth="1"/>
    <col min="6927" max="6927" width="23.42578125" customWidth="1"/>
    <col min="6928" max="6928" width="10.85546875" customWidth="1"/>
    <col min="6929" max="6929" width="13.140625" customWidth="1"/>
    <col min="6930" max="6930" width="8.28515625" customWidth="1"/>
    <col min="6931" max="6931" width="7.28515625" customWidth="1"/>
    <col min="6932" max="6932" width="16.42578125" customWidth="1"/>
    <col min="6933" max="6933" width="15.85546875" customWidth="1"/>
    <col min="6934" max="6934" width="13.7109375" customWidth="1"/>
    <col min="6935" max="6935" width="12.28515625" customWidth="1"/>
    <col min="6936" max="6936" width="13.7109375" customWidth="1"/>
    <col min="6937" max="6937" width="13.42578125" customWidth="1"/>
    <col min="6938" max="6938" width="11" customWidth="1"/>
    <col min="6939" max="6939" width="13.140625" customWidth="1"/>
    <col min="6940" max="6940" width="13.7109375" customWidth="1"/>
    <col min="6941" max="6941" width="13.28515625" customWidth="1"/>
    <col min="6942" max="6942" width="15.140625" customWidth="1"/>
    <col min="6943" max="6945" width="13.7109375" customWidth="1"/>
    <col min="6946" max="6946" width="15.28515625" customWidth="1"/>
    <col min="6947" max="6947" width="16" customWidth="1"/>
    <col min="6948" max="6951" width="13.7109375" customWidth="1"/>
    <col min="6952" max="6952" width="15.140625" customWidth="1"/>
    <col min="6953" max="6955" width="12.140625" customWidth="1"/>
    <col min="6956" max="6956" width="13.7109375" customWidth="1"/>
    <col min="6957" max="6957" width="16.140625" customWidth="1"/>
    <col min="6958" max="6959" width="12.140625" customWidth="1"/>
    <col min="6960" max="6961" width="13.7109375" customWidth="1"/>
    <col min="6962" max="6962" width="15.85546875" customWidth="1"/>
    <col min="6963" max="6963" width="16.5703125" customWidth="1"/>
    <col min="6964" max="6969" width="13.7109375" customWidth="1"/>
    <col min="6970" max="6970" width="16.140625" customWidth="1"/>
    <col min="6971" max="6971" width="15.140625" customWidth="1"/>
    <col min="6972" max="6972" width="15.85546875" customWidth="1"/>
    <col min="6973" max="6976" width="13.7109375" customWidth="1"/>
    <col min="6977" max="6977" width="16.85546875" customWidth="1"/>
    <col min="6978" max="6981" width="13.7109375" customWidth="1"/>
    <col min="6982" max="6982" width="18.28515625" customWidth="1"/>
    <col min="6983" max="6986" width="13.7109375" customWidth="1"/>
    <col min="6987" max="6987" width="17" customWidth="1"/>
    <col min="6988" max="6991" width="13.7109375" customWidth="1"/>
    <col min="6992" max="6992" width="14.85546875" customWidth="1"/>
    <col min="6993" max="6995" width="13.7109375" customWidth="1"/>
    <col min="6996" max="6996" width="13" customWidth="1"/>
    <col min="6997" max="6997" width="16.5703125" customWidth="1"/>
    <col min="6998" max="6998" width="13.7109375" customWidth="1"/>
    <col min="6999" max="6999" width="16" customWidth="1"/>
    <col min="7000" max="7001" width="13.7109375" customWidth="1"/>
    <col min="7002" max="7002" width="15.28515625" customWidth="1"/>
    <col min="7003" max="7006" width="13.7109375" customWidth="1"/>
    <col min="7007" max="7007" width="15.5703125" customWidth="1"/>
    <col min="7008" max="7010" width="13.7109375" customWidth="1"/>
    <col min="7011" max="7011" width="15.140625" customWidth="1"/>
    <col min="7012" max="7012" width="19.7109375" customWidth="1"/>
    <col min="7013" max="7016" width="13.7109375" customWidth="1"/>
    <col min="7017" max="7017" width="19.7109375" customWidth="1"/>
    <col min="7018" max="7020" width="13.7109375" customWidth="1"/>
    <col min="7021" max="7021" width="12.5703125" customWidth="1"/>
    <col min="7022" max="7022" width="11.5703125" customWidth="1"/>
    <col min="7023" max="7023" width="6" customWidth="1"/>
    <col min="7024" max="7024" width="17.85546875" customWidth="1"/>
    <col min="7169" max="7169" width="31.140625" customWidth="1"/>
    <col min="7170" max="7170" width="7.7109375" customWidth="1"/>
    <col min="7171" max="7171" width="19.28515625" customWidth="1"/>
    <col min="7172" max="7172" width="10.85546875" customWidth="1"/>
    <col min="7173" max="7173" width="14.5703125" customWidth="1"/>
    <col min="7174" max="7174" width="16.42578125" customWidth="1"/>
    <col min="7175" max="7175" width="10.85546875" customWidth="1"/>
    <col min="7176" max="7176" width="8.140625" customWidth="1"/>
    <col min="7177" max="7177" width="16.7109375" customWidth="1"/>
    <col min="7178" max="7178" width="10.85546875" customWidth="1"/>
    <col min="7179" max="7179" width="12.5703125" customWidth="1"/>
    <col min="7180" max="7180" width="13.7109375" customWidth="1"/>
    <col min="7181" max="7181" width="10.85546875" customWidth="1"/>
    <col min="7182" max="7182" width="12.85546875" customWidth="1"/>
    <col min="7183" max="7183" width="23.42578125" customWidth="1"/>
    <col min="7184" max="7184" width="10.85546875" customWidth="1"/>
    <col min="7185" max="7185" width="13.140625" customWidth="1"/>
    <col min="7186" max="7186" width="8.28515625" customWidth="1"/>
    <col min="7187" max="7187" width="7.28515625" customWidth="1"/>
    <col min="7188" max="7188" width="16.42578125" customWidth="1"/>
    <col min="7189" max="7189" width="15.85546875" customWidth="1"/>
    <col min="7190" max="7190" width="13.7109375" customWidth="1"/>
    <col min="7191" max="7191" width="12.28515625" customWidth="1"/>
    <col min="7192" max="7192" width="13.7109375" customWidth="1"/>
    <col min="7193" max="7193" width="13.42578125" customWidth="1"/>
    <col min="7194" max="7194" width="11" customWidth="1"/>
    <col min="7195" max="7195" width="13.140625" customWidth="1"/>
    <col min="7196" max="7196" width="13.7109375" customWidth="1"/>
    <col min="7197" max="7197" width="13.28515625" customWidth="1"/>
    <col min="7198" max="7198" width="15.140625" customWidth="1"/>
    <col min="7199" max="7201" width="13.7109375" customWidth="1"/>
    <col min="7202" max="7202" width="15.28515625" customWidth="1"/>
    <col min="7203" max="7203" width="16" customWidth="1"/>
    <col min="7204" max="7207" width="13.7109375" customWidth="1"/>
    <col min="7208" max="7208" width="15.140625" customWidth="1"/>
    <col min="7209" max="7211" width="12.140625" customWidth="1"/>
    <col min="7212" max="7212" width="13.7109375" customWidth="1"/>
    <col min="7213" max="7213" width="16.140625" customWidth="1"/>
    <col min="7214" max="7215" width="12.140625" customWidth="1"/>
    <col min="7216" max="7217" width="13.7109375" customWidth="1"/>
    <col min="7218" max="7218" width="15.85546875" customWidth="1"/>
    <col min="7219" max="7219" width="16.5703125" customWidth="1"/>
    <col min="7220" max="7225" width="13.7109375" customWidth="1"/>
    <col min="7226" max="7226" width="16.140625" customWidth="1"/>
    <col min="7227" max="7227" width="15.140625" customWidth="1"/>
    <col min="7228" max="7228" width="15.85546875" customWidth="1"/>
    <col min="7229" max="7232" width="13.7109375" customWidth="1"/>
    <col min="7233" max="7233" width="16.85546875" customWidth="1"/>
    <col min="7234" max="7237" width="13.7109375" customWidth="1"/>
    <col min="7238" max="7238" width="18.28515625" customWidth="1"/>
    <col min="7239" max="7242" width="13.7109375" customWidth="1"/>
    <col min="7243" max="7243" width="17" customWidth="1"/>
    <col min="7244" max="7247" width="13.7109375" customWidth="1"/>
    <col min="7248" max="7248" width="14.85546875" customWidth="1"/>
    <col min="7249" max="7251" width="13.7109375" customWidth="1"/>
    <col min="7252" max="7252" width="13" customWidth="1"/>
    <col min="7253" max="7253" width="16.5703125" customWidth="1"/>
    <col min="7254" max="7254" width="13.7109375" customWidth="1"/>
    <col min="7255" max="7255" width="16" customWidth="1"/>
    <col min="7256" max="7257" width="13.7109375" customWidth="1"/>
    <col min="7258" max="7258" width="15.28515625" customWidth="1"/>
    <col min="7259" max="7262" width="13.7109375" customWidth="1"/>
    <col min="7263" max="7263" width="15.5703125" customWidth="1"/>
    <col min="7264" max="7266" width="13.7109375" customWidth="1"/>
    <col min="7267" max="7267" width="15.140625" customWidth="1"/>
    <col min="7268" max="7268" width="19.7109375" customWidth="1"/>
    <col min="7269" max="7272" width="13.7109375" customWidth="1"/>
    <col min="7273" max="7273" width="19.7109375" customWidth="1"/>
    <col min="7274" max="7276" width="13.7109375" customWidth="1"/>
    <col min="7277" max="7277" width="12.5703125" customWidth="1"/>
    <col min="7278" max="7278" width="11.5703125" customWidth="1"/>
    <col min="7279" max="7279" width="6" customWidth="1"/>
    <col min="7280" max="7280" width="17.85546875" customWidth="1"/>
    <col min="7425" max="7425" width="31.140625" customWidth="1"/>
    <col min="7426" max="7426" width="7.7109375" customWidth="1"/>
    <col min="7427" max="7427" width="19.28515625" customWidth="1"/>
    <col min="7428" max="7428" width="10.85546875" customWidth="1"/>
    <col min="7429" max="7429" width="14.5703125" customWidth="1"/>
    <col min="7430" max="7430" width="16.42578125" customWidth="1"/>
    <col min="7431" max="7431" width="10.85546875" customWidth="1"/>
    <col min="7432" max="7432" width="8.140625" customWidth="1"/>
    <col min="7433" max="7433" width="16.7109375" customWidth="1"/>
    <col min="7434" max="7434" width="10.85546875" customWidth="1"/>
    <col min="7435" max="7435" width="12.5703125" customWidth="1"/>
    <col min="7436" max="7436" width="13.7109375" customWidth="1"/>
    <col min="7437" max="7437" width="10.85546875" customWidth="1"/>
    <col min="7438" max="7438" width="12.85546875" customWidth="1"/>
    <col min="7439" max="7439" width="23.42578125" customWidth="1"/>
    <col min="7440" max="7440" width="10.85546875" customWidth="1"/>
    <col min="7441" max="7441" width="13.140625" customWidth="1"/>
    <col min="7442" max="7442" width="8.28515625" customWidth="1"/>
    <col min="7443" max="7443" width="7.28515625" customWidth="1"/>
    <col min="7444" max="7444" width="16.42578125" customWidth="1"/>
    <col min="7445" max="7445" width="15.85546875" customWidth="1"/>
    <col min="7446" max="7446" width="13.7109375" customWidth="1"/>
    <col min="7447" max="7447" width="12.28515625" customWidth="1"/>
    <col min="7448" max="7448" width="13.7109375" customWidth="1"/>
    <col min="7449" max="7449" width="13.42578125" customWidth="1"/>
    <col min="7450" max="7450" width="11" customWidth="1"/>
    <col min="7451" max="7451" width="13.140625" customWidth="1"/>
    <col min="7452" max="7452" width="13.7109375" customWidth="1"/>
    <col min="7453" max="7453" width="13.28515625" customWidth="1"/>
    <col min="7454" max="7454" width="15.140625" customWidth="1"/>
    <col min="7455" max="7457" width="13.7109375" customWidth="1"/>
    <col min="7458" max="7458" width="15.28515625" customWidth="1"/>
    <col min="7459" max="7459" width="16" customWidth="1"/>
    <col min="7460" max="7463" width="13.7109375" customWidth="1"/>
    <col min="7464" max="7464" width="15.140625" customWidth="1"/>
    <col min="7465" max="7467" width="12.140625" customWidth="1"/>
    <col min="7468" max="7468" width="13.7109375" customWidth="1"/>
    <col min="7469" max="7469" width="16.140625" customWidth="1"/>
    <col min="7470" max="7471" width="12.140625" customWidth="1"/>
    <col min="7472" max="7473" width="13.7109375" customWidth="1"/>
    <col min="7474" max="7474" width="15.85546875" customWidth="1"/>
    <col min="7475" max="7475" width="16.5703125" customWidth="1"/>
    <col min="7476" max="7481" width="13.7109375" customWidth="1"/>
    <col min="7482" max="7482" width="16.140625" customWidth="1"/>
    <col min="7483" max="7483" width="15.140625" customWidth="1"/>
    <col min="7484" max="7484" width="15.85546875" customWidth="1"/>
    <col min="7485" max="7488" width="13.7109375" customWidth="1"/>
    <col min="7489" max="7489" width="16.85546875" customWidth="1"/>
    <col min="7490" max="7493" width="13.7109375" customWidth="1"/>
    <col min="7494" max="7494" width="18.28515625" customWidth="1"/>
    <col min="7495" max="7498" width="13.7109375" customWidth="1"/>
    <col min="7499" max="7499" width="17" customWidth="1"/>
    <col min="7500" max="7503" width="13.7109375" customWidth="1"/>
    <col min="7504" max="7504" width="14.85546875" customWidth="1"/>
    <col min="7505" max="7507" width="13.7109375" customWidth="1"/>
    <col min="7508" max="7508" width="13" customWidth="1"/>
    <col min="7509" max="7509" width="16.5703125" customWidth="1"/>
    <col min="7510" max="7510" width="13.7109375" customWidth="1"/>
    <col min="7511" max="7511" width="16" customWidth="1"/>
    <col min="7512" max="7513" width="13.7109375" customWidth="1"/>
    <col min="7514" max="7514" width="15.28515625" customWidth="1"/>
    <col min="7515" max="7518" width="13.7109375" customWidth="1"/>
    <col min="7519" max="7519" width="15.5703125" customWidth="1"/>
    <col min="7520" max="7522" width="13.7109375" customWidth="1"/>
    <col min="7523" max="7523" width="15.140625" customWidth="1"/>
    <col min="7524" max="7524" width="19.7109375" customWidth="1"/>
    <col min="7525" max="7528" width="13.7109375" customWidth="1"/>
    <col min="7529" max="7529" width="19.7109375" customWidth="1"/>
    <col min="7530" max="7532" width="13.7109375" customWidth="1"/>
    <col min="7533" max="7533" width="12.5703125" customWidth="1"/>
    <col min="7534" max="7534" width="11.5703125" customWidth="1"/>
    <col min="7535" max="7535" width="6" customWidth="1"/>
    <col min="7536" max="7536" width="17.85546875" customWidth="1"/>
    <col min="7681" max="7681" width="31.140625" customWidth="1"/>
    <col min="7682" max="7682" width="7.7109375" customWidth="1"/>
    <col min="7683" max="7683" width="19.28515625" customWidth="1"/>
    <col min="7684" max="7684" width="10.85546875" customWidth="1"/>
    <col min="7685" max="7685" width="14.5703125" customWidth="1"/>
    <col min="7686" max="7686" width="16.42578125" customWidth="1"/>
    <col min="7687" max="7687" width="10.85546875" customWidth="1"/>
    <col min="7688" max="7688" width="8.140625" customWidth="1"/>
    <col min="7689" max="7689" width="16.7109375" customWidth="1"/>
    <col min="7690" max="7690" width="10.85546875" customWidth="1"/>
    <col min="7691" max="7691" width="12.5703125" customWidth="1"/>
    <col min="7692" max="7692" width="13.7109375" customWidth="1"/>
    <col min="7693" max="7693" width="10.85546875" customWidth="1"/>
    <col min="7694" max="7694" width="12.85546875" customWidth="1"/>
    <col min="7695" max="7695" width="23.42578125" customWidth="1"/>
    <col min="7696" max="7696" width="10.85546875" customWidth="1"/>
    <col min="7697" max="7697" width="13.140625" customWidth="1"/>
    <col min="7698" max="7698" width="8.28515625" customWidth="1"/>
    <col min="7699" max="7699" width="7.28515625" customWidth="1"/>
    <col min="7700" max="7700" width="16.42578125" customWidth="1"/>
    <col min="7701" max="7701" width="15.85546875" customWidth="1"/>
    <col min="7702" max="7702" width="13.7109375" customWidth="1"/>
    <col min="7703" max="7703" width="12.28515625" customWidth="1"/>
    <col min="7704" max="7704" width="13.7109375" customWidth="1"/>
    <col min="7705" max="7705" width="13.42578125" customWidth="1"/>
    <col min="7706" max="7706" width="11" customWidth="1"/>
    <col min="7707" max="7707" width="13.140625" customWidth="1"/>
    <col min="7708" max="7708" width="13.7109375" customWidth="1"/>
    <col min="7709" max="7709" width="13.28515625" customWidth="1"/>
    <col min="7710" max="7710" width="15.140625" customWidth="1"/>
    <col min="7711" max="7713" width="13.7109375" customWidth="1"/>
    <col min="7714" max="7714" width="15.28515625" customWidth="1"/>
    <col min="7715" max="7715" width="16" customWidth="1"/>
    <col min="7716" max="7719" width="13.7109375" customWidth="1"/>
    <col min="7720" max="7720" width="15.140625" customWidth="1"/>
    <col min="7721" max="7723" width="12.140625" customWidth="1"/>
    <col min="7724" max="7724" width="13.7109375" customWidth="1"/>
    <col min="7725" max="7725" width="16.140625" customWidth="1"/>
    <col min="7726" max="7727" width="12.140625" customWidth="1"/>
    <col min="7728" max="7729" width="13.7109375" customWidth="1"/>
    <col min="7730" max="7730" width="15.85546875" customWidth="1"/>
    <col min="7731" max="7731" width="16.5703125" customWidth="1"/>
    <col min="7732" max="7737" width="13.7109375" customWidth="1"/>
    <col min="7738" max="7738" width="16.140625" customWidth="1"/>
    <col min="7739" max="7739" width="15.140625" customWidth="1"/>
    <col min="7740" max="7740" width="15.85546875" customWidth="1"/>
    <col min="7741" max="7744" width="13.7109375" customWidth="1"/>
    <col min="7745" max="7745" width="16.85546875" customWidth="1"/>
    <col min="7746" max="7749" width="13.7109375" customWidth="1"/>
    <col min="7750" max="7750" width="18.28515625" customWidth="1"/>
    <col min="7751" max="7754" width="13.7109375" customWidth="1"/>
    <col min="7755" max="7755" width="17" customWidth="1"/>
    <col min="7756" max="7759" width="13.7109375" customWidth="1"/>
    <col min="7760" max="7760" width="14.85546875" customWidth="1"/>
    <col min="7761" max="7763" width="13.7109375" customWidth="1"/>
    <col min="7764" max="7764" width="13" customWidth="1"/>
    <col min="7765" max="7765" width="16.5703125" customWidth="1"/>
    <col min="7766" max="7766" width="13.7109375" customWidth="1"/>
    <col min="7767" max="7767" width="16" customWidth="1"/>
    <col min="7768" max="7769" width="13.7109375" customWidth="1"/>
    <col min="7770" max="7770" width="15.28515625" customWidth="1"/>
    <col min="7771" max="7774" width="13.7109375" customWidth="1"/>
    <col min="7775" max="7775" width="15.5703125" customWidth="1"/>
    <col min="7776" max="7778" width="13.7109375" customWidth="1"/>
    <col min="7779" max="7779" width="15.140625" customWidth="1"/>
    <col min="7780" max="7780" width="19.7109375" customWidth="1"/>
    <col min="7781" max="7784" width="13.7109375" customWidth="1"/>
    <col min="7785" max="7785" width="19.7109375" customWidth="1"/>
    <col min="7786" max="7788" width="13.7109375" customWidth="1"/>
    <col min="7789" max="7789" width="12.5703125" customWidth="1"/>
    <col min="7790" max="7790" width="11.5703125" customWidth="1"/>
    <col min="7791" max="7791" width="6" customWidth="1"/>
    <col min="7792" max="7792" width="17.85546875" customWidth="1"/>
    <col min="7937" max="7937" width="31.140625" customWidth="1"/>
    <col min="7938" max="7938" width="7.7109375" customWidth="1"/>
    <col min="7939" max="7939" width="19.28515625" customWidth="1"/>
    <col min="7940" max="7940" width="10.85546875" customWidth="1"/>
    <col min="7941" max="7941" width="14.5703125" customWidth="1"/>
    <col min="7942" max="7942" width="16.42578125" customWidth="1"/>
    <col min="7943" max="7943" width="10.85546875" customWidth="1"/>
    <col min="7944" max="7944" width="8.140625" customWidth="1"/>
    <col min="7945" max="7945" width="16.7109375" customWidth="1"/>
    <col min="7946" max="7946" width="10.85546875" customWidth="1"/>
    <col min="7947" max="7947" width="12.5703125" customWidth="1"/>
    <col min="7948" max="7948" width="13.7109375" customWidth="1"/>
    <col min="7949" max="7949" width="10.85546875" customWidth="1"/>
    <col min="7950" max="7950" width="12.85546875" customWidth="1"/>
    <col min="7951" max="7951" width="23.42578125" customWidth="1"/>
    <col min="7952" max="7952" width="10.85546875" customWidth="1"/>
    <col min="7953" max="7953" width="13.140625" customWidth="1"/>
    <col min="7954" max="7954" width="8.28515625" customWidth="1"/>
    <col min="7955" max="7955" width="7.28515625" customWidth="1"/>
    <col min="7956" max="7956" width="16.42578125" customWidth="1"/>
    <col min="7957" max="7957" width="15.85546875" customWidth="1"/>
    <col min="7958" max="7958" width="13.7109375" customWidth="1"/>
    <col min="7959" max="7959" width="12.28515625" customWidth="1"/>
    <col min="7960" max="7960" width="13.7109375" customWidth="1"/>
    <col min="7961" max="7961" width="13.42578125" customWidth="1"/>
    <col min="7962" max="7962" width="11" customWidth="1"/>
    <col min="7963" max="7963" width="13.140625" customWidth="1"/>
    <col min="7964" max="7964" width="13.7109375" customWidth="1"/>
    <col min="7965" max="7965" width="13.28515625" customWidth="1"/>
    <col min="7966" max="7966" width="15.140625" customWidth="1"/>
    <col min="7967" max="7969" width="13.7109375" customWidth="1"/>
    <col min="7970" max="7970" width="15.28515625" customWidth="1"/>
    <col min="7971" max="7971" width="16" customWidth="1"/>
    <col min="7972" max="7975" width="13.7109375" customWidth="1"/>
    <col min="7976" max="7976" width="15.140625" customWidth="1"/>
    <col min="7977" max="7979" width="12.140625" customWidth="1"/>
    <col min="7980" max="7980" width="13.7109375" customWidth="1"/>
    <col min="7981" max="7981" width="16.140625" customWidth="1"/>
    <col min="7982" max="7983" width="12.140625" customWidth="1"/>
    <col min="7984" max="7985" width="13.7109375" customWidth="1"/>
    <col min="7986" max="7986" width="15.85546875" customWidth="1"/>
    <col min="7987" max="7987" width="16.5703125" customWidth="1"/>
    <col min="7988" max="7993" width="13.7109375" customWidth="1"/>
    <col min="7994" max="7994" width="16.140625" customWidth="1"/>
    <col min="7995" max="7995" width="15.140625" customWidth="1"/>
    <col min="7996" max="7996" width="15.85546875" customWidth="1"/>
    <col min="7997" max="8000" width="13.7109375" customWidth="1"/>
    <col min="8001" max="8001" width="16.85546875" customWidth="1"/>
    <col min="8002" max="8005" width="13.7109375" customWidth="1"/>
    <col min="8006" max="8006" width="18.28515625" customWidth="1"/>
    <col min="8007" max="8010" width="13.7109375" customWidth="1"/>
    <col min="8011" max="8011" width="17" customWidth="1"/>
    <col min="8012" max="8015" width="13.7109375" customWidth="1"/>
    <col min="8016" max="8016" width="14.85546875" customWidth="1"/>
    <col min="8017" max="8019" width="13.7109375" customWidth="1"/>
    <col min="8020" max="8020" width="13" customWidth="1"/>
    <col min="8021" max="8021" width="16.5703125" customWidth="1"/>
    <col min="8022" max="8022" width="13.7109375" customWidth="1"/>
    <col min="8023" max="8023" width="16" customWidth="1"/>
    <col min="8024" max="8025" width="13.7109375" customWidth="1"/>
    <col min="8026" max="8026" width="15.28515625" customWidth="1"/>
    <col min="8027" max="8030" width="13.7109375" customWidth="1"/>
    <col min="8031" max="8031" width="15.5703125" customWidth="1"/>
    <col min="8032" max="8034" width="13.7109375" customWidth="1"/>
    <col min="8035" max="8035" width="15.140625" customWidth="1"/>
    <col min="8036" max="8036" width="19.7109375" customWidth="1"/>
    <col min="8037" max="8040" width="13.7109375" customWidth="1"/>
    <col min="8041" max="8041" width="19.7109375" customWidth="1"/>
    <col min="8042" max="8044" width="13.7109375" customWidth="1"/>
    <col min="8045" max="8045" width="12.5703125" customWidth="1"/>
    <col min="8046" max="8046" width="11.5703125" customWidth="1"/>
    <col min="8047" max="8047" width="6" customWidth="1"/>
    <col min="8048" max="8048" width="17.85546875" customWidth="1"/>
    <col min="8193" max="8193" width="31.140625" customWidth="1"/>
    <col min="8194" max="8194" width="7.7109375" customWidth="1"/>
    <col min="8195" max="8195" width="19.28515625" customWidth="1"/>
    <col min="8196" max="8196" width="10.85546875" customWidth="1"/>
    <col min="8197" max="8197" width="14.5703125" customWidth="1"/>
    <col min="8198" max="8198" width="16.42578125" customWidth="1"/>
    <col min="8199" max="8199" width="10.85546875" customWidth="1"/>
    <col min="8200" max="8200" width="8.140625" customWidth="1"/>
    <col min="8201" max="8201" width="16.7109375" customWidth="1"/>
    <col min="8202" max="8202" width="10.85546875" customWidth="1"/>
    <col min="8203" max="8203" width="12.5703125" customWidth="1"/>
    <col min="8204" max="8204" width="13.7109375" customWidth="1"/>
    <col min="8205" max="8205" width="10.85546875" customWidth="1"/>
    <col min="8206" max="8206" width="12.85546875" customWidth="1"/>
    <col min="8207" max="8207" width="23.42578125" customWidth="1"/>
    <col min="8208" max="8208" width="10.85546875" customWidth="1"/>
    <col min="8209" max="8209" width="13.140625" customWidth="1"/>
    <col min="8210" max="8210" width="8.28515625" customWidth="1"/>
    <col min="8211" max="8211" width="7.28515625" customWidth="1"/>
    <col min="8212" max="8212" width="16.42578125" customWidth="1"/>
    <col min="8213" max="8213" width="15.85546875" customWidth="1"/>
    <col min="8214" max="8214" width="13.7109375" customWidth="1"/>
    <col min="8215" max="8215" width="12.28515625" customWidth="1"/>
    <col min="8216" max="8216" width="13.7109375" customWidth="1"/>
    <col min="8217" max="8217" width="13.42578125" customWidth="1"/>
    <col min="8218" max="8218" width="11" customWidth="1"/>
    <col min="8219" max="8219" width="13.140625" customWidth="1"/>
    <col min="8220" max="8220" width="13.7109375" customWidth="1"/>
    <col min="8221" max="8221" width="13.28515625" customWidth="1"/>
    <col min="8222" max="8222" width="15.140625" customWidth="1"/>
    <col min="8223" max="8225" width="13.7109375" customWidth="1"/>
    <col min="8226" max="8226" width="15.28515625" customWidth="1"/>
    <col min="8227" max="8227" width="16" customWidth="1"/>
    <col min="8228" max="8231" width="13.7109375" customWidth="1"/>
    <col min="8232" max="8232" width="15.140625" customWidth="1"/>
    <col min="8233" max="8235" width="12.140625" customWidth="1"/>
    <col min="8236" max="8236" width="13.7109375" customWidth="1"/>
    <col min="8237" max="8237" width="16.140625" customWidth="1"/>
    <col min="8238" max="8239" width="12.140625" customWidth="1"/>
    <col min="8240" max="8241" width="13.7109375" customWidth="1"/>
    <col min="8242" max="8242" width="15.85546875" customWidth="1"/>
    <col min="8243" max="8243" width="16.5703125" customWidth="1"/>
    <col min="8244" max="8249" width="13.7109375" customWidth="1"/>
    <col min="8250" max="8250" width="16.140625" customWidth="1"/>
    <col min="8251" max="8251" width="15.140625" customWidth="1"/>
    <col min="8252" max="8252" width="15.85546875" customWidth="1"/>
    <col min="8253" max="8256" width="13.7109375" customWidth="1"/>
    <col min="8257" max="8257" width="16.85546875" customWidth="1"/>
    <col min="8258" max="8261" width="13.7109375" customWidth="1"/>
    <col min="8262" max="8262" width="18.28515625" customWidth="1"/>
    <col min="8263" max="8266" width="13.7109375" customWidth="1"/>
    <col min="8267" max="8267" width="17" customWidth="1"/>
    <col min="8268" max="8271" width="13.7109375" customWidth="1"/>
    <col min="8272" max="8272" width="14.85546875" customWidth="1"/>
    <col min="8273" max="8275" width="13.7109375" customWidth="1"/>
    <col min="8276" max="8276" width="13" customWidth="1"/>
    <col min="8277" max="8277" width="16.5703125" customWidth="1"/>
    <col min="8278" max="8278" width="13.7109375" customWidth="1"/>
    <col min="8279" max="8279" width="16" customWidth="1"/>
    <col min="8280" max="8281" width="13.7109375" customWidth="1"/>
    <col min="8282" max="8282" width="15.28515625" customWidth="1"/>
    <col min="8283" max="8286" width="13.7109375" customWidth="1"/>
    <col min="8287" max="8287" width="15.5703125" customWidth="1"/>
    <col min="8288" max="8290" width="13.7109375" customWidth="1"/>
    <col min="8291" max="8291" width="15.140625" customWidth="1"/>
    <col min="8292" max="8292" width="19.7109375" customWidth="1"/>
    <col min="8293" max="8296" width="13.7109375" customWidth="1"/>
    <col min="8297" max="8297" width="19.7109375" customWidth="1"/>
    <col min="8298" max="8300" width="13.7109375" customWidth="1"/>
    <col min="8301" max="8301" width="12.5703125" customWidth="1"/>
    <col min="8302" max="8302" width="11.5703125" customWidth="1"/>
    <col min="8303" max="8303" width="6" customWidth="1"/>
    <col min="8304" max="8304" width="17.85546875" customWidth="1"/>
    <col min="8449" max="8449" width="31.140625" customWidth="1"/>
    <col min="8450" max="8450" width="7.7109375" customWidth="1"/>
    <col min="8451" max="8451" width="19.28515625" customWidth="1"/>
    <col min="8452" max="8452" width="10.85546875" customWidth="1"/>
    <col min="8453" max="8453" width="14.5703125" customWidth="1"/>
    <col min="8454" max="8454" width="16.42578125" customWidth="1"/>
    <col min="8455" max="8455" width="10.85546875" customWidth="1"/>
    <col min="8456" max="8456" width="8.140625" customWidth="1"/>
    <col min="8457" max="8457" width="16.7109375" customWidth="1"/>
    <col min="8458" max="8458" width="10.85546875" customWidth="1"/>
    <col min="8459" max="8459" width="12.5703125" customWidth="1"/>
    <col min="8460" max="8460" width="13.7109375" customWidth="1"/>
    <col min="8461" max="8461" width="10.85546875" customWidth="1"/>
    <col min="8462" max="8462" width="12.85546875" customWidth="1"/>
    <col min="8463" max="8463" width="23.42578125" customWidth="1"/>
    <col min="8464" max="8464" width="10.85546875" customWidth="1"/>
    <col min="8465" max="8465" width="13.140625" customWidth="1"/>
    <col min="8466" max="8466" width="8.28515625" customWidth="1"/>
    <col min="8467" max="8467" width="7.28515625" customWidth="1"/>
    <col min="8468" max="8468" width="16.42578125" customWidth="1"/>
    <col min="8469" max="8469" width="15.85546875" customWidth="1"/>
    <col min="8470" max="8470" width="13.7109375" customWidth="1"/>
    <col min="8471" max="8471" width="12.28515625" customWidth="1"/>
    <col min="8472" max="8472" width="13.7109375" customWidth="1"/>
    <col min="8473" max="8473" width="13.42578125" customWidth="1"/>
    <col min="8474" max="8474" width="11" customWidth="1"/>
    <col min="8475" max="8475" width="13.140625" customWidth="1"/>
    <col min="8476" max="8476" width="13.7109375" customWidth="1"/>
    <col min="8477" max="8477" width="13.28515625" customWidth="1"/>
    <col min="8478" max="8478" width="15.140625" customWidth="1"/>
    <col min="8479" max="8481" width="13.7109375" customWidth="1"/>
    <col min="8482" max="8482" width="15.28515625" customWidth="1"/>
    <col min="8483" max="8483" width="16" customWidth="1"/>
    <col min="8484" max="8487" width="13.7109375" customWidth="1"/>
    <col min="8488" max="8488" width="15.140625" customWidth="1"/>
    <col min="8489" max="8491" width="12.140625" customWidth="1"/>
    <col min="8492" max="8492" width="13.7109375" customWidth="1"/>
    <col min="8493" max="8493" width="16.140625" customWidth="1"/>
    <col min="8494" max="8495" width="12.140625" customWidth="1"/>
    <col min="8496" max="8497" width="13.7109375" customWidth="1"/>
    <col min="8498" max="8498" width="15.85546875" customWidth="1"/>
    <col min="8499" max="8499" width="16.5703125" customWidth="1"/>
    <col min="8500" max="8505" width="13.7109375" customWidth="1"/>
    <col min="8506" max="8506" width="16.140625" customWidth="1"/>
    <col min="8507" max="8507" width="15.140625" customWidth="1"/>
    <col min="8508" max="8508" width="15.85546875" customWidth="1"/>
    <col min="8509" max="8512" width="13.7109375" customWidth="1"/>
    <col min="8513" max="8513" width="16.85546875" customWidth="1"/>
    <col min="8514" max="8517" width="13.7109375" customWidth="1"/>
    <col min="8518" max="8518" width="18.28515625" customWidth="1"/>
    <col min="8519" max="8522" width="13.7109375" customWidth="1"/>
    <col min="8523" max="8523" width="17" customWidth="1"/>
    <col min="8524" max="8527" width="13.7109375" customWidth="1"/>
    <col min="8528" max="8528" width="14.85546875" customWidth="1"/>
    <col min="8529" max="8531" width="13.7109375" customWidth="1"/>
    <col min="8532" max="8532" width="13" customWidth="1"/>
    <col min="8533" max="8533" width="16.5703125" customWidth="1"/>
    <col min="8534" max="8534" width="13.7109375" customWidth="1"/>
    <col min="8535" max="8535" width="16" customWidth="1"/>
    <col min="8536" max="8537" width="13.7109375" customWidth="1"/>
    <col min="8538" max="8538" width="15.28515625" customWidth="1"/>
    <col min="8539" max="8542" width="13.7109375" customWidth="1"/>
    <col min="8543" max="8543" width="15.5703125" customWidth="1"/>
    <col min="8544" max="8546" width="13.7109375" customWidth="1"/>
    <col min="8547" max="8547" width="15.140625" customWidth="1"/>
    <col min="8548" max="8548" width="19.7109375" customWidth="1"/>
    <col min="8549" max="8552" width="13.7109375" customWidth="1"/>
    <col min="8553" max="8553" width="19.7109375" customWidth="1"/>
    <col min="8554" max="8556" width="13.7109375" customWidth="1"/>
    <col min="8557" max="8557" width="12.5703125" customWidth="1"/>
    <col min="8558" max="8558" width="11.5703125" customWidth="1"/>
    <col min="8559" max="8559" width="6" customWidth="1"/>
    <col min="8560" max="8560" width="17.85546875" customWidth="1"/>
    <col min="8705" max="8705" width="31.140625" customWidth="1"/>
    <col min="8706" max="8706" width="7.7109375" customWidth="1"/>
    <col min="8707" max="8707" width="19.28515625" customWidth="1"/>
    <col min="8708" max="8708" width="10.85546875" customWidth="1"/>
    <col min="8709" max="8709" width="14.5703125" customWidth="1"/>
    <col min="8710" max="8710" width="16.42578125" customWidth="1"/>
    <col min="8711" max="8711" width="10.85546875" customWidth="1"/>
    <col min="8712" max="8712" width="8.140625" customWidth="1"/>
    <col min="8713" max="8713" width="16.7109375" customWidth="1"/>
    <col min="8714" max="8714" width="10.85546875" customWidth="1"/>
    <col min="8715" max="8715" width="12.5703125" customWidth="1"/>
    <col min="8716" max="8716" width="13.7109375" customWidth="1"/>
    <col min="8717" max="8717" width="10.85546875" customWidth="1"/>
    <col min="8718" max="8718" width="12.85546875" customWidth="1"/>
    <col min="8719" max="8719" width="23.42578125" customWidth="1"/>
    <col min="8720" max="8720" width="10.85546875" customWidth="1"/>
    <col min="8721" max="8721" width="13.140625" customWidth="1"/>
    <col min="8722" max="8722" width="8.28515625" customWidth="1"/>
    <col min="8723" max="8723" width="7.28515625" customWidth="1"/>
    <col min="8724" max="8724" width="16.42578125" customWidth="1"/>
    <col min="8725" max="8725" width="15.85546875" customWidth="1"/>
    <col min="8726" max="8726" width="13.7109375" customWidth="1"/>
    <col min="8727" max="8727" width="12.28515625" customWidth="1"/>
    <col min="8728" max="8728" width="13.7109375" customWidth="1"/>
    <col min="8729" max="8729" width="13.42578125" customWidth="1"/>
    <col min="8730" max="8730" width="11" customWidth="1"/>
    <col min="8731" max="8731" width="13.140625" customWidth="1"/>
    <col min="8732" max="8732" width="13.7109375" customWidth="1"/>
    <col min="8733" max="8733" width="13.28515625" customWidth="1"/>
    <col min="8734" max="8734" width="15.140625" customWidth="1"/>
    <col min="8735" max="8737" width="13.7109375" customWidth="1"/>
    <col min="8738" max="8738" width="15.28515625" customWidth="1"/>
    <col min="8739" max="8739" width="16" customWidth="1"/>
    <col min="8740" max="8743" width="13.7109375" customWidth="1"/>
    <col min="8744" max="8744" width="15.140625" customWidth="1"/>
    <col min="8745" max="8747" width="12.140625" customWidth="1"/>
    <col min="8748" max="8748" width="13.7109375" customWidth="1"/>
    <col min="8749" max="8749" width="16.140625" customWidth="1"/>
    <col min="8750" max="8751" width="12.140625" customWidth="1"/>
    <col min="8752" max="8753" width="13.7109375" customWidth="1"/>
    <col min="8754" max="8754" width="15.85546875" customWidth="1"/>
    <col min="8755" max="8755" width="16.5703125" customWidth="1"/>
    <col min="8756" max="8761" width="13.7109375" customWidth="1"/>
    <col min="8762" max="8762" width="16.140625" customWidth="1"/>
    <col min="8763" max="8763" width="15.140625" customWidth="1"/>
    <col min="8764" max="8764" width="15.85546875" customWidth="1"/>
    <col min="8765" max="8768" width="13.7109375" customWidth="1"/>
    <col min="8769" max="8769" width="16.85546875" customWidth="1"/>
    <col min="8770" max="8773" width="13.7109375" customWidth="1"/>
    <col min="8774" max="8774" width="18.28515625" customWidth="1"/>
    <col min="8775" max="8778" width="13.7109375" customWidth="1"/>
    <col min="8779" max="8779" width="17" customWidth="1"/>
    <col min="8780" max="8783" width="13.7109375" customWidth="1"/>
    <col min="8784" max="8784" width="14.85546875" customWidth="1"/>
    <col min="8785" max="8787" width="13.7109375" customWidth="1"/>
    <col min="8788" max="8788" width="13" customWidth="1"/>
    <col min="8789" max="8789" width="16.5703125" customWidth="1"/>
    <col min="8790" max="8790" width="13.7109375" customWidth="1"/>
    <col min="8791" max="8791" width="16" customWidth="1"/>
    <col min="8792" max="8793" width="13.7109375" customWidth="1"/>
    <col min="8794" max="8794" width="15.28515625" customWidth="1"/>
    <col min="8795" max="8798" width="13.7109375" customWidth="1"/>
    <col min="8799" max="8799" width="15.5703125" customWidth="1"/>
    <col min="8800" max="8802" width="13.7109375" customWidth="1"/>
    <col min="8803" max="8803" width="15.140625" customWidth="1"/>
    <col min="8804" max="8804" width="19.7109375" customWidth="1"/>
    <col min="8805" max="8808" width="13.7109375" customWidth="1"/>
    <col min="8809" max="8809" width="19.7109375" customWidth="1"/>
    <col min="8810" max="8812" width="13.7109375" customWidth="1"/>
    <col min="8813" max="8813" width="12.5703125" customWidth="1"/>
    <col min="8814" max="8814" width="11.5703125" customWidth="1"/>
    <col min="8815" max="8815" width="6" customWidth="1"/>
    <col min="8816" max="8816" width="17.85546875" customWidth="1"/>
    <col min="8961" max="8961" width="31.140625" customWidth="1"/>
    <col min="8962" max="8962" width="7.7109375" customWidth="1"/>
    <col min="8963" max="8963" width="19.28515625" customWidth="1"/>
    <col min="8964" max="8964" width="10.85546875" customWidth="1"/>
    <col min="8965" max="8965" width="14.5703125" customWidth="1"/>
    <col min="8966" max="8966" width="16.42578125" customWidth="1"/>
    <col min="8967" max="8967" width="10.85546875" customWidth="1"/>
    <col min="8968" max="8968" width="8.140625" customWidth="1"/>
    <col min="8969" max="8969" width="16.7109375" customWidth="1"/>
    <col min="8970" max="8970" width="10.85546875" customWidth="1"/>
    <col min="8971" max="8971" width="12.5703125" customWidth="1"/>
    <col min="8972" max="8972" width="13.7109375" customWidth="1"/>
    <col min="8973" max="8973" width="10.85546875" customWidth="1"/>
    <col min="8974" max="8974" width="12.85546875" customWidth="1"/>
    <col min="8975" max="8975" width="23.42578125" customWidth="1"/>
    <col min="8976" max="8976" width="10.85546875" customWidth="1"/>
    <col min="8977" max="8977" width="13.140625" customWidth="1"/>
    <col min="8978" max="8978" width="8.28515625" customWidth="1"/>
    <col min="8979" max="8979" width="7.28515625" customWidth="1"/>
    <col min="8980" max="8980" width="16.42578125" customWidth="1"/>
    <col min="8981" max="8981" width="15.85546875" customWidth="1"/>
    <col min="8982" max="8982" width="13.7109375" customWidth="1"/>
    <col min="8983" max="8983" width="12.28515625" customWidth="1"/>
    <col min="8984" max="8984" width="13.7109375" customWidth="1"/>
    <col min="8985" max="8985" width="13.42578125" customWidth="1"/>
    <col min="8986" max="8986" width="11" customWidth="1"/>
    <col min="8987" max="8987" width="13.140625" customWidth="1"/>
    <col min="8988" max="8988" width="13.7109375" customWidth="1"/>
    <col min="8989" max="8989" width="13.28515625" customWidth="1"/>
    <col min="8990" max="8990" width="15.140625" customWidth="1"/>
    <col min="8991" max="8993" width="13.7109375" customWidth="1"/>
    <col min="8994" max="8994" width="15.28515625" customWidth="1"/>
    <col min="8995" max="8995" width="16" customWidth="1"/>
    <col min="8996" max="8999" width="13.7109375" customWidth="1"/>
    <col min="9000" max="9000" width="15.140625" customWidth="1"/>
    <col min="9001" max="9003" width="12.140625" customWidth="1"/>
    <col min="9004" max="9004" width="13.7109375" customWidth="1"/>
    <col min="9005" max="9005" width="16.140625" customWidth="1"/>
    <col min="9006" max="9007" width="12.140625" customWidth="1"/>
    <col min="9008" max="9009" width="13.7109375" customWidth="1"/>
    <col min="9010" max="9010" width="15.85546875" customWidth="1"/>
    <col min="9011" max="9011" width="16.5703125" customWidth="1"/>
    <col min="9012" max="9017" width="13.7109375" customWidth="1"/>
    <col min="9018" max="9018" width="16.140625" customWidth="1"/>
    <col min="9019" max="9019" width="15.140625" customWidth="1"/>
    <col min="9020" max="9020" width="15.85546875" customWidth="1"/>
    <col min="9021" max="9024" width="13.7109375" customWidth="1"/>
    <col min="9025" max="9025" width="16.85546875" customWidth="1"/>
    <col min="9026" max="9029" width="13.7109375" customWidth="1"/>
    <col min="9030" max="9030" width="18.28515625" customWidth="1"/>
    <col min="9031" max="9034" width="13.7109375" customWidth="1"/>
    <col min="9035" max="9035" width="17" customWidth="1"/>
    <col min="9036" max="9039" width="13.7109375" customWidth="1"/>
    <col min="9040" max="9040" width="14.85546875" customWidth="1"/>
    <col min="9041" max="9043" width="13.7109375" customWidth="1"/>
    <col min="9044" max="9044" width="13" customWidth="1"/>
    <col min="9045" max="9045" width="16.5703125" customWidth="1"/>
    <col min="9046" max="9046" width="13.7109375" customWidth="1"/>
    <col min="9047" max="9047" width="16" customWidth="1"/>
    <col min="9048" max="9049" width="13.7109375" customWidth="1"/>
    <col min="9050" max="9050" width="15.28515625" customWidth="1"/>
    <col min="9051" max="9054" width="13.7109375" customWidth="1"/>
    <col min="9055" max="9055" width="15.5703125" customWidth="1"/>
    <col min="9056" max="9058" width="13.7109375" customWidth="1"/>
    <col min="9059" max="9059" width="15.140625" customWidth="1"/>
    <col min="9060" max="9060" width="19.7109375" customWidth="1"/>
    <col min="9061" max="9064" width="13.7109375" customWidth="1"/>
    <col min="9065" max="9065" width="19.7109375" customWidth="1"/>
    <col min="9066" max="9068" width="13.7109375" customWidth="1"/>
    <col min="9069" max="9069" width="12.5703125" customWidth="1"/>
    <col min="9070" max="9070" width="11.5703125" customWidth="1"/>
    <col min="9071" max="9071" width="6" customWidth="1"/>
    <col min="9072" max="9072" width="17.85546875" customWidth="1"/>
    <col min="9217" max="9217" width="31.140625" customWidth="1"/>
    <col min="9218" max="9218" width="7.7109375" customWidth="1"/>
    <col min="9219" max="9219" width="19.28515625" customWidth="1"/>
    <col min="9220" max="9220" width="10.85546875" customWidth="1"/>
    <col min="9221" max="9221" width="14.5703125" customWidth="1"/>
    <col min="9222" max="9222" width="16.42578125" customWidth="1"/>
    <col min="9223" max="9223" width="10.85546875" customWidth="1"/>
    <col min="9224" max="9224" width="8.140625" customWidth="1"/>
    <col min="9225" max="9225" width="16.7109375" customWidth="1"/>
    <col min="9226" max="9226" width="10.85546875" customWidth="1"/>
    <col min="9227" max="9227" width="12.5703125" customWidth="1"/>
    <col min="9228" max="9228" width="13.7109375" customWidth="1"/>
    <col min="9229" max="9229" width="10.85546875" customWidth="1"/>
    <col min="9230" max="9230" width="12.85546875" customWidth="1"/>
    <col min="9231" max="9231" width="23.42578125" customWidth="1"/>
    <col min="9232" max="9232" width="10.85546875" customWidth="1"/>
    <col min="9233" max="9233" width="13.140625" customWidth="1"/>
    <col min="9234" max="9234" width="8.28515625" customWidth="1"/>
    <col min="9235" max="9235" width="7.28515625" customWidth="1"/>
    <col min="9236" max="9236" width="16.42578125" customWidth="1"/>
    <col min="9237" max="9237" width="15.85546875" customWidth="1"/>
    <col min="9238" max="9238" width="13.7109375" customWidth="1"/>
    <col min="9239" max="9239" width="12.28515625" customWidth="1"/>
    <col min="9240" max="9240" width="13.7109375" customWidth="1"/>
    <col min="9241" max="9241" width="13.42578125" customWidth="1"/>
    <col min="9242" max="9242" width="11" customWidth="1"/>
    <col min="9243" max="9243" width="13.140625" customWidth="1"/>
    <col min="9244" max="9244" width="13.7109375" customWidth="1"/>
    <col min="9245" max="9245" width="13.28515625" customWidth="1"/>
    <col min="9246" max="9246" width="15.140625" customWidth="1"/>
    <col min="9247" max="9249" width="13.7109375" customWidth="1"/>
    <col min="9250" max="9250" width="15.28515625" customWidth="1"/>
    <col min="9251" max="9251" width="16" customWidth="1"/>
    <col min="9252" max="9255" width="13.7109375" customWidth="1"/>
    <col min="9256" max="9256" width="15.140625" customWidth="1"/>
    <col min="9257" max="9259" width="12.140625" customWidth="1"/>
    <col min="9260" max="9260" width="13.7109375" customWidth="1"/>
    <col min="9261" max="9261" width="16.140625" customWidth="1"/>
    <col min="9262" max="9263" width="12.140625" customWidth="1"/>
    <col min="9264" max="9265" width="13.7109375" customWidth="1"/>
    <col min="9266" max="9266" width="15.85546875" customWidth="1"/>
    <col min="9267" max="9267" width="16.5703125" customWidth="1"/>
    <col min="9268" max="9273" width="13.7109375" customWidth="1"/>
    <col min="9274" max="9274" width="16.140625" customWidth="1"/>
    <col min="9275" max="9275" width="15.140625" customWidth="1"/>
    <col min="9276" max="9276" width="15.85546875" customWidth="1"/>
    <col min="9277" max="9280" width="13.7109375" customWidth="1"/>
    <col min="9281" max="9281" width="16.85546875" customWidth="1"/>
    <col min="9282" max="9285" width="13.7109375" customWidth="1"/>
    <col min="9286" max="9286" width="18.28515625" customWidth="1"/>
    <col min="9287" max="9290" width="13.7109375" customWidth="1"/>
    <col min="9291" max="9291" width="17" customWidth="1"/>
    <col min="9292" max="9295" width="13.7109375" customWidth="1"/>
    <col min="9296" max="9296" width="14.85546875" customWidth="1"/>
    <col min="9297" max="9299" width="13.7109375" customWidth="1"/>
    <col min="9300" max="9300" width="13" customWidth="1"/>
    <col min="9301" max="9301" width="16.5703125" customWidth="1"/>
    <col min="9302" max="9302" width="13.7109375" customWidth="1"/>
    <col min="9303" max="9303" width="16" customWidth="1"/>
    <col min="9304" max="9305" width="13.7109375" customWidth="1"/>
    <col min="9306" max="9306" width="15.28515625" customWidth="1"/>
    <col min="9307" max="9310" width="13.7109375" customWidth="1"/>
    <col min="9311" max="9311" width="15.5703125" customWidth="1"/>
    <col min="9312" max="9314" width="13.7109375" customWidth="1"/>
    <col min="9315" max="9315" width="15.140625" customWidth="1"/>
    <col min="9316" max="9316" width="19.7109375" customWidth="1"/>
    <col min="9317" max="9320" width="13.7109375" customWidth="1"/>
    <col min="9321" max="9321" width="19.7109375" customWidth="1"/>
    <col min="9322" max="9324" width="13.7109375" customWidth="1"/>
    <col min="9325" max="9325" width="12.5703125" customWidth="1"/>
    <col min="9326" max="9326" width="11.5703125" customWidth="1"/>
    <col min="9327" max="9327" width="6" customWidth="1"/>
    <col min="9328" max="9328" width="17.85546875" customWidth="1"/>
    <col min="9473" max="9473" width="31.140625" customWidth="1"/>
    <col min="9474" max="9474" width="7.7109375" customWidth="1"/>
    <col min="9475" max="9475" width="19.28515625" customWidth="1"/>
    <col min="9476" max="9476" width="10.85546875" customWidth="1"/>
    <col min="9477" max="9477" width="14.5703125" customWidth="1"/>
    <col min="9478" max="9478" width="16.42578125" customWidth="1"/>
    <col min="9479" max="9479" width="10.85546875" customWidth="1"/>
    <col min="9480" max="9480" width="8.140625" customWidth="1"/>
    <col min="9481" max="9481" width="16.7109375" customWidth="1"/>
    <col min="9482" max="9482" width="10.85546875" customWidth="1"/>
    <col min="9483" max="9483" width="12.5703125" customWidth="1"/>
    <col min="9484" max="9484" width="13.7109375" customWidth="1"/>
    <col min="9485" max="9485" width="10.85546875" customWidth="1"/>
    <col min="9486" max="9486" width="12.85546875" customWidth="1"/>
    <col min="9487" max="9487" width="23.42578125" customWidth="1"/>
    <col min="9488" max="9488" width="10.85546875" customWidth="1"/>
    <col min="9489" max="9489" width="13.140625" customWidth="1"/>
    <col min="9490" max="9490" width="8.28515625" customWidth="1"/>
    <col min="9491" max="9491" width="7.28515625" customWidth="1"/>
    <col min="9492" max="9492" width="16.42578125" customWidth="1"/>
    <col min="9493" max="9493" width="15.85546875" customWidth="1"/>
    <col min="9494" max="9494" width="13.7109375" customWidth="1"/>
    <col min="9495" max="9495" width="12.28515625" customWidth="1"/>
    <col min="9496" max="9496" width="13.7109375" customWidth="1"/>
    <col min="9497" max="9497" width="13.42578125" customWidth="1"/>
    <col min="9498" max="9498" width="11" customWidth="1"/>
    <col min="9499" max="9499" width="13.140625" customWidth="1"/>
    <col min="9500" max="9500" width="13.7109375" customWidth="1"/>
    <col min="9501" max="9501" width="13.28515625" customWidth="1"/>
    <col min="9502" max="9502" width="15.140625" customWidth="1"/>
    <col min="9503" max="9505" width="13.7109375" customWidth="1"/>
    <col min="9506" max="9506" width="15.28515625" customWidth="1"/>
    <col min="9507" max="9507" width="16" customWidth="1"/>
    <col min="9508" max="9511" width="13.7109375" customWidth="1"/>
    <col min="9512" max="9512" width="15.140625" customWidth="1"/>
    <col min="9513" max="9515" width="12.140625" customWidth="1"/>
    <col min="9516" max="9516" width="13.7109375" customWidth="1"/>
    <col min="9517" max="9517" width="16.140625" customWidth="1"/>
    <col min="9518" max="9519" width="12.140625" customWidth="1"/>
    <col min="9520" max="9521" width="13.7109375" customWidth="1"/>
    <col min="9522" max="9522" width="15.85546875" customWidth="1"/>
    <col min="9523" max="9523" width="16.5703125" customWidth="1"/>
    <col min="9524" max="9529" width="13.7109375" customWidth="1"/>
    <col min="9530" max="9530" width="16.140625" customWidth="1"/>
    <col min="9531" max="9531" width="15.140625" customWidth="1"/>
    <col min="9532" max="9532" width="15.85546875" customWidth="1"/>
    <col min="9533" max="9536" width="13.7109375" customWidth="1"/>
    <col min="9537" max="9537" width="16.85546875" customWidth="1"/>
    <col min="9538" max="9541" width="13.7109375" customWidth="1"/>
    <col min="9542" max="9542" width="18.28515625" customWidth="1"/>
    <col min="9543" max="9546" width="13.7109375" customWidth="1"/>
    <col min="9547" max="9547" width="17" customWidth="1"/>
    <col min="9548" max="9551" width="13.7109375" customWidth="1"/>
    <col min="9552" max="9552" width="14.85546875" customWidth="1"/>
    <col min="9553" max="9555" width="13.7109375" customWidth="1"/>
    <col min="9556" max="9556" width="13" customWidth="1"/>
    <col min="9557" max="9557" width="16.5703125" customWidth="1"/>
    <col min="9558" max="9558" width="13.7109375" customWidth="1"/>
    <col min="9559" max="9559" width="16" customWidth="1"/>
    <col min="9560" max="9561" width="13.7109375" customWidth="1"/>
    <col min="9562" max="9562" width="15.28515625" customWidth="1"/>
    <col min="9563" max="9566" width="13.7109375" customWidth="1"/>
    <col min="9567" max="9567" width="15.5703125" customWidth="1"/>
    <col min="9568" max="9570" width="13.7109375" customWidth="1"/>
    <col min="9571" max="9571" width="15.140625" customWidth="1"/>
    <col min="9572" max="9572" width="19.7109375" customWidth="1"/>
    <col min="9573" max="9576" width="13.7109375" customWidth="1"/>
    <col min="9577" max="9577" width="19.7109375" customWidth="1"/>
    <col min="9578" max="9580" width="13.7109375" customWidth="1"/>
    <col min="9581" max="9581" width="12.5703125" customWidth="1"/>
    <col min="9582" max="9582" width="11.5703125" customWidth="1"/>
    <col min="9583" max="9583" width="6" customWidth="1"/>
    <col min="9584" max="9584" width="17.85546875" customWidth="1"/>
    <col min="9729" max="9729" width="31.140625" customWidth="1"/>
    <col min="9730" max="9730" width="7.7109375" customWidth="1"/>
    <col min="9731" max="9731" width="19.28515625" customWidth="1"/>
    <col min="9732" max="9732" width="10.85546875" customWidth="1"/>
    <col min="9733" max="9733" width="14.5703125" customWidth="1"/>
    <col min="9734" max="9734" width="16.42578125" customWidth="1"/>
    <col min="9735" max="9735" width="10.85546875" customWidth="1"/>
    <col min="9736" max="9736" width="8.140625" customWidth="1"/>
    <col min="9737" max="9737" width="16.7109375" customWidth="1"/>
    <col min="9738" max="9738" width="10.85546875" customWidth="1"/>
    <col min="9739" max="9739" width="12.5703125" customWidth="1"/>
    <col min="9740" max="9740" width="13.7109375" customWidth="1"/>
    <col min="9741" max="9741" width="10.85546875" customWidth="1"/>
    <col min="9742" max="9742" width="12.85546875" customWidth="1"/>
    <col min="9743" max="9743" width="23.42578125" customWidth="1"/>
    <col min="9744" max="9744" width="10.85546875" customWidth="1"/>
    <col min="9745" max="9745" width="13.140625" customWidth="1"/>
    <col min="9746" max="9746" width="8.28515625" customWidth="1"/>
    <col min="9747" max="9747" width="7.28515625" customWidth="1"/>
    <col min="9748" max="9748" width="16.42578125" customWidth="1"/>
    <col min="9749" max="9749" width="15.85546875" customWidth="1"/>
    <col min="9750" max="9750" width="13.7109375" customWidth="1"/>
    <col min="9751" max="9751" width="12.28515625" customWidth="1"/>
    <col min="9752" max="9752" width="13.7109375" customWidth="1"/>
    <col min="9753" max="9753" width="13.42578125" customWidth="1"/>
    <col min="9754" max="9754" width="11" customWidth="1"/>
    <col min="9755" max="9755" width="13.140625" customWidth="1"/>
    <col min="9756" max="9756" width="13.7109375" customWidth="1"/>
    <col min="9757" max="9757" width="13.28515625" customWidth="1"/>
    <col min="9758" max="9758" width="15.140625" customWidth="1"/>
    <col min="9759" max="9761" width="13.7109375" customWidth="1"/>
    <col min="9762" max="9762" width="15.28515625" customWidth="1"/>
    <col min="9763" max="9763" width="16" customWidth="1"/>
    <col min="9764" max="9767" width="13.7109375" customWidth="1"/>
    <col min="9768" max="9768" width="15.140625" customWidth="1"/>
    <col min="9769" max="9771" width="12.140625" customWidth="1"/>
    <col min="9772" max="9772" width="13.7109375" customWidth="1"/>
    <col min="9773" max="9773" width="16.140625" customWidth="1"/>
    <col min="9774" max="9775" width="12.140625" customWidth="1"/>
    <col min="9776" max="9777" width="13.7109375" customWidth="1"/>
    <col min="9778" max="9778" width="15.85546875" customWidth="1"/>
    <col min="9779" max="9779" width="16.5703125" customWidth="1"/>
    <col min="9780" max="9785" width="13.7109375" customWidth="1"/>
    <col min="9786" max="9786" width="16.140625" customWidth="1"/>
    <col min="9787" max="9787" width="15.140625" customWidth="1"/>
    <col min="9788" max="9788" width="15.85546875" customWidth="1"/>
    <col min="9789" max="9792" width="13.7109375" customWidth="1"/>
    <col min="9793" max="9793" width="16.85546875" customWidth="1"/>
    <col min="9794" max="9797" width="13.7109375" customWidth="1"/>
    <col min="9798" max="9798" width="18.28515625" customWidth="1"/>
    <col min="9799" max="9802" width="13.7109375" customWidth="1"/>
    <col min="9803" max="9803" width="17" customWidth="1"/>
    <col min="9804" max="9807" width="13.7109375" customWidth="1"/>
    <col min="9808" max="9808" width="14.85546875" customWidth="1"/>
    <col min="9809" max="9811" width="13.7109375" customWidth="1"/>
    <col min="9812" max="9812" width="13" customWidth="1"/>
    <col min="9813" max="9813" width="16.5703125" customWidth="1"/>
    <col min="9814" max="9814" width="13.7109375" customWidth="1"/>
    <col min="9815" max="9815" width="16" customWidth="1"/>
    <col min="9816" max="9817" width="13.7109375" customWidth="1"/>
    <col min="9818" max="9818" width="15.28515625" customWidth="1"/>
    <col min="9819" max="9822" width="13.7109375" customWidth="1"/>
    <col min="9823" max="9823" width="15.5703125" customWidth="1"/>
    <col min="9824" max="9826" width="13.7109375" customWidth="1"/>
    <col min="9827" max="9827" width="15.140625" customWidth="1"/>
    <col min="9828" max="9828" width="19.7109375" customWidth="1"/>
    <col min="9829" max="9832" width="13.7109375" customWidth="1"/>
    <col min="9833" max="9833" width="19.7109375" customWidth="1"/>
    <col min="9834" max="9836" width="13.7109375" customWidth="1"/>
    <col min="9837" max="9837" width="12.5703125" customWidth="1"/>
    <col min="9838" max="9838" width="11.5703125" customWidth="1"/>
    <col min="9839" max="9839" width="6" customWidth="1"/>
    <col min="9840" max="9840" width="17.85546875" customWidth="1"/>
    <col min="9985" max="9985" width="31.140625" customWidth="1"/>
    <col min="9986" max="9986" width="7.7109375" customWidth="1"/>
    <col min="9987" max="9987" width="19.28515625" customWidth="1"/>
    <col min="9988" max="9988" width="10.85546875" customWidth="1"/>
    <col min="9989" max="9989" width="14.5703125" customWidth="1"/>
    <col min="9990" max="9990" width="16.42578125" customWidth="1"/>
    <col min="9991" max="9991" width="10.85546875" customWidth="1"/>
    <col min="9992" max="9992" width="8.140625" customWidth="1"/>
    <col min="9993" max="9993" width="16.7109375" customWidth="1"/>
    <col min="9994" max="9994" width="10.85546875" customWidth="1"/>
    <col min="9995" max="9995" width="12.5703125" customWidth="1"/>
    <col min="9996" max="9996" width="13.7109375" customWidth="1"/>
    <col min="9997" max="9997" width="10.85546875" customWidth="1"/>
    <col min="9998" max="9998" width="12.85546875" customWidth="1"/>
    <col min="9999" max="9999" width="23.42578125" customWidth="1"/>
    <col min="10000" max="10000" width="10.85546875" customWidth="1"/>
    <col min="10001" max="10001" width="13.140625" customWidth="1"/>
    <col min="10002" max="10002" width="8.28515625" customWidth="1"/>
    <col min="10003" max="10003" width="7.28515625" customWidth="1"/>
    <col min="10004" max="10004" width="16.42578125" customWidth="1"/>
    <col min="10005" max="10005" width="15.85546875" customWidth="1"/>
    <col min="10006" max="10006" width="13.7109375" customWidth="1"/>
    <col min="10007" max="10007" width="12.28515625" customWidth="1"/>
    <col min="10008" max="10008" width="13.7109375" customWidth="1"/>
    <col min="10009" max="10009" width="13.42578125" customWidth="1"/>
    <col min="10010" max="10010" width="11" customWidth="1"/>
    <col min="10011" max="10011" width="13.140625" customWidth="1"/>
    <col min="10012" max="10012" width="13.7109375" customWidth="1"/>
    <col min="10013" max="10013" width="13.28515625" customWidth="1"/>
    <col min="10014" max="10014" width="15.140625" customWidth="1"/>
    <col min="10015" max="10017" width="13.7109375" customWidth="1"/>
    <col min="10018" max="10018" width="15.28515625" customWidth="1"/>
    <col min="10019" max="10019" width="16" customWidth="1"/>
    <col min="10020" max="10023" width="13.7109375" customWidth="1"/>
    <col min="10024" max="10024" width="15.140625" customWidth="1"/>
    <col min="10025" max="10027" width="12.140625" customWidth="1"/>
    <col min="10028" max="10028" width="13.7109375" customWidth="1"/>
    <col min="10029" max="10029" width="16.140625" customWidth="1"/>
    <col min="10030" max="10031" width="12.140625" customWidth="1"/>
    <col min="10032" max="10033" width="13.7109375" customWidth="1"/>
    <col min="10034" max="10034" width="15.85546875" customWidth="1"/>
    <col min="10035" max="10035" width="16.5703125" customWidth="1"/>
    <col min="10036" max="10041" width="13.7109375" customWidth="1"/>
    <col min="10042" max="10042" width="16.140625" customWidth="1"/>
    <col min="10043" max="10043" width="15.140625" customWidth="1"/>
    <col min="10044" max="10044" width="15.85546875" customWidth="1"/>
    <col min="10045" max="10048" width="13.7109375" customWidth="1"/>
    <col min="10049" max="10049" width="16.85546875" customWidth="1"/>
    <col min="10050" max="10053" width="13.7109375" customWidth="1"/>
    <col min="10054" max="10054" width="18.28515625" customWidth="1"/>
    <col min="10055" max="10058" width="13.7109375" customWidth="1"/>
    <col min="10059" max="10059" width="17" customWidth="1"/>
    <col min="10060" max="10063" width="13.7109375" customWidth="1"/>
    <col min="10064" max="10064" width="14.85546875" customWidth="1"/>
    <col min="10065" max="10067" width="13.7109375" customWidth="1"/>
    <col min="10068" max="10068" width="13" customWidth="1"/>
    <col min="10069" max="10069" width="16.5703125" customWidth="1"/>
    <col min="10070" max="10070" width="13.7109375" customWidth="1"/>
    <col min="10071" max="10071" width="16" customWidth="1"/>
    <col min="10072" max="10073" width="13.7109375" customWidth="1"/>
    <col min="10074" max="10074" width="15.28515625" customWidth="1"/>
    <col min="10075" max="10078" width="13.7109375" customWidth="1"/>
    <col min="10079" max="10079" width="15.5703125" customWidth="1"/>
    <col min="10080" max="10082" width="13.7109375" customWidth="1"/>
    <col min="10083" max="10083" width="15.140625" customWidth="1"/>
    <col min="10084" max="10084" width="19.7109375" customWidth="1"/>
    <col min="10085" max="10088" width="13.7109375" customWidth="1"/>
    <col min="10089" max="10089" width="19.7109375" customWidth="1"/>
    <col min="10090" max="10092" width="13.7109375" customWidth="1"/>
    <col min="10093" max="10093" width="12.5703125" customWidth="1"/>
    <col min="10094" max="10094" width="11.5703125" customWidth="1"/>
    <col min="10095" max="10095" width="6" customWidth="1"/>
    <col min="10096" max="10096" width="17.85546875" customWidth="1"/>
    <col min="10241" max="10241" width="31.140625" customWidth="1"/>
    <col min="10242" max="10242" width="7.7109375" customWidth="1"/>
    <col min="10243" max="10243" width="19.28515625" customWidth="1"/>
    <col min="10244" max="10244" width="10.85546875" customWidth="1"/>
    <col min="10245" max="10245" width="14.5703125" customWidth="1"/>
    <col min="10246" max="10246" width="16.42578125" customWidth="1"/>
    <col min="10247" max="10247" width="10.85546875" customWidth="1"/>
    <col min="10248" max="10248" width="8.140625" customWidth="1"/>
    <col min="10249" max="10249" width="16.7109375" customWidth="1"/>
    <col min="10250" max="10250" width="10.85546875" customWidth="1"/>
    <col min="10251" max="10251" width="12.5703125" customWidth="1"/>
    <col min="10252" max="10252" width="13.7109375" customWidth="1"/>
    <col min="10253" max="10253" width="10.85546875" customWidth="1"/>
    <col min="10254" max="10254" width="12.85546875" customWidth="1"/>
    <col min="10255" max="10255" width="23.42578125" customWidth="1"/>
    <col min="10256" max="10256" width="10.85546875" customWidth="1"/>
    <col min="10257" max="10257" width="13.140625" customWidth="1"/>
    <col min="10258" max="10258" width="8.28515625" customWidth="1"/>
    <col min="10259" max="10259" width="7.28515625" customWidth="1"/>
    <col min="10260" max="10260" width="16.42578125" customWidth="1"/>
    <col min="10261" max="10261" width="15.85546875" customWidth="1"/>
    <col min="10262" max="10262" width="13.7109375" customWidth="1"/>
    <col min="10263" max="10263" width="12.28515625" customWidth="1"/>
    <col min="10264" max="10264" width="13.7109375" customWidth="1"/>
    <col min="10265" max="10265" width="13.42578125" customWidth="1"/>
    <col min="10266" max="10266" width="11" customWidth="1"/>
    <col min="10267" max="10267" width="13.140625" customWidth="1"/>
    <col min="10268" max="10268" width="13.7109375" customWidth="1"/>
    <col min="10269" max="10269" width="13.28515625" customWidth="1"/>
    <col min="10270" max="10270" width="15.140625" customWidth="1"/>
    <col min="10271" max="10273" width="13.7109375" customWidth="1"/>
    <col min="10274" max="10274" width="15.28515625" customWidth="1"/>
    <col min="10275" max="10275" width="16" customWidth="1"/>
    <col min="10276" max="10279" width="13.7109375" customWidth="1"/>
    <col min="10280" max="10280" width="15.140625" customWidth="1"/>
    <col min="10281" max="10283" width="12.140625" customWidth="1"/>
    <col min="10284" max="10284" width="13.7109375" customWidth="1"/>
    <col min="10285" max="10285" width="16.140625" customWidth="1"/>
    <col min="10286" max="10287" width="12.140625" customWidth="1"/>
    <col min="10288" max="10289" width="13.7109375" customWidth="1"/>
    <col min="10290" max="10290" width="15.85546875" customWidth="1"/>
    <col min="10291" max="10291" width="16.5703125" customWidth="1"/>
    <col min="10292" max="10297" width="13.7109375" customWidth="1"/>
    <col min="10298" max="10298" width="16.140625" customWidth="1"/>
    <col min="10299" max="10299" width="15.140625" customWidth="1"/>
    <col min="10300" max="10300" width="15.85546875" customWidth="1"/>
    <col min="10301" max="10304" width="13.7109375" customWidth="1"/>
    <col min="10305" max="10305" width="16.85546875" customWidth="1"/>
    <col min="10306" max="10309" width="13.7109375" customWidth="1"/>
    <col min="10310" max="10310" width="18.28515625" customWidth="1"/>
    <col min="10311" max="10314" width="13.7109375" customWidth="1"/>
    <col min="10315" max="10315" width="17" customWidth="1"/>
    <col min="10316" max="10319" width="13.7109375" customWidth="1"/>
    <col min="10320" max="10320" width="14.85546875" customWidth="1"/>
    <col min="10321" max="10323" width="13.7109375" customWidth="1"/>
    <col min="10324" max="10324" width="13" customWidth="1"/>
    <col min="10325" max="10325" width="16.5703125" customWidth="1"/>
    <col min="10326" max="10326" width="13.7109375" customWidth="1"/>
    <col min="10327" max="10327" width="16" customWidth="1"/>
    <col min="10328" max="10329" width="13.7109375" customWidth="1"/>
    <col min="10330" max="10330" width="15.28515625" customWidth="1"/>
    <col min="10331" max="10334" width="13.7109375" customWidth="1"/>
    <col min="10335" max="10335" width="15.5703125" customWidth="1"/>
    <col min="10336" max="10338" width="13.7109375" customWidth="1"/>
    <col min="10339" max="10339" width="15.140625" customWidth="1"/>
    <col min="10340" max="10340" width="19.7109375" customWidth="1"/>
    <col min="10341" max="10344" width="13.7109375" customWidth="1"/>
    <col min="10345" max="10345" width="19.7109375" customWidth="1"/>
    <col min="10346" max="10348" width="13.7109375" customWidth="1"/>
    <col min="10349" max="10349" width="12.5703125" customWidth="1"/>
    <col min="10350" max="10350" width="11.5703125" customWidth="1"/>
    <col min="10351" max="10351" width="6" customWidth="1"/>
    <col min="10352" max="10352" width="17.85546875" customWidth="1"/>
    <col min="10497" max="10497" width="31.140625" customWidth="1"/>
    <col min="10498" max="10498" width="7.7109375" customWidth="1"/>
    <col min="10499" max="10499" width="19.28515625" customWidth="1"/>
    <col min="10500" max="10500" width="10.85546875" customWidth="1"/>
    <col min="10501" max="10501" width="14.5703125" customWidth="1"/>
    <col min="10502" max="10502" width="16.42578125" customWidth="1"/>
    <col min="10503" max="10503" width="10.85546875" customWidth="1"/>
    <col min="10504" max="10504" width="8.140625" customWidth="1"/>
    <col min="10505" max="10505" width="16.7109375" customWidth="1"/>
    <col min="10506" max="10506" width="10.85546875" customWidth="1"/>
    <col min="10507" max="10507" width="12.5703125" customWidth="1"/>
    <col min="10508" max="10508" width="13.7109375" customWidth="1"/>
    <col min="10509" max="10509" width="10.85546875" customWidth="1"/>
    <col min="10510" max="10510" width="12.85546875" customWidth="1"/>
    <col min="10511" max="10511" width="23.42578125" customWidth="1"/>
    <col min="10512" max="10512" width="10.85546875" customWidth="1"/>
    <col min="10513" max="10513" width="13.140625" customWidth="1"/>
    <col min="10514" max="10514" width="8.28515625" customWidth="1"/>
    <col min="10515" max="10515" width="7.28515625" customWidth="1"/>
    <col min="10516" max="10516" width="16.42578125" customWidth="1"/>
    <col min="10517" max="10517" width="15.85546875" customWidth="1"/>
    <col min="10518" max="10518" width="13.7109375" customWidth="1"/>
    <col min="10519" max="10519" width="12.28515625" customWidth="1"/>
    <col min="10520" max="10520" width="13.7109375" customWidth="1"/>
    <col min="10521" max="10521" width="13.42578125" customWidth="1"/>
    <col min="10522" max="10522" width="11" customWidth="1"/>
    <col min="10523" max="10523" width="13.140625" customWidth="1"/>
    <col min="10524" max="10524" width="13.7109375" customWidth="1"/>
    <col min="10525" max="10525" width="13.28515625" customWidth="1"/>
    <col min="10526" max="10526" width="15.140625" customWidth="1"/>
    <col min="10527" max="10529" width="13.7109375" customWidth="1"/>
    <col min="10530" max="10530" width="15.28515625" customWidth="1"/>
    <col min="10531" max="10531" width="16" customWidth="1"/>
    <col min="10532" max="10535" width="13.7109375" customWidth="1"/>
    <col min="10536" max="10536" width="15.140625" customWidth="1"/>
    <col min="10537" max="10539" width="12.140625" customWidth="1"/>
    <col min="10540" max="10540" width="13.7109375" customWidth="1"/>
    <col min="10541" max="10541" width="16.140625" customWidth="1"/>
    <col min="10542" max="10543" width="12.140625" customWidth="1"/>
    <col min="10544" max="10545" width="13.7109375" customWidth="1"/>
    <col min="10546" max="10546" width="15.85546875" customWidth="1"/>
    <col min="10547" max="10547" width="16.5703125" customWidth="1"/>
    <col min="10548" max="10553" width="13.7109375" customWidth="1"/>
    <col min="10554" max="10554" width="16.140625" customWidth="1"/>
    <col min="10555" max="10555" width="15.140625" customWidth="1"/>
    <col min="10556" max="10556" width="15.85546875" customWidth="1"/>
    <col min="10557" max="10560" width="13.7109375" customWidth="1"/>
    <col min="10561" max="10561" width="16.85546875" customWidth="1"/>
    <col min="10562" max="10565" width="13.7109375" customWidth="1"/>
    <col min="10566" max="10566" width="18.28515625" customWidth="1"/>
    <col min="10567" max="10570" width="13.7109375" customWidth="1"/>
    <col min="10571" max="10571" width="17" customWidth="1"/>
    <col min="10572" max="10575" width="13.7109375" customWidth="1"/>
    <col min="10576" max="10576" width="14.85546875" customWidth="1"/>
    <col min="10577" max="10579" width="13.7109375" customWidth="1"/>
    <col min="10580" max="10580" width="13" customWidth="1"/>
    <col min="10581" max="10581" width="16.5703125" customWidth="1"/>
    <col min="10582" max="10582" width="13.7109375" customWidth="1"/>
    <col min="10583" max="10583" width="16" customWidth="1"/>
    <col min="10584" max="10585" width="13.7109375" customWidth="1"/>
    <col min="10586" max="10586" width="15.28515625" customWidth="1"/>
    <col min="10587" max="10590" width="13.7109375" customWidth="1"/>
    <col min="10591" max="10591" width="15.5703125" customWidth="1"/>
    <col min="10592" max="10594" width="13.7109375" customWidth="1"/>
    <col min="10595" max="10595" width="15.140625" customWidth="1"/>
    <col min="10596" max="10596" width="19.7109375" customWidth="1"/>
    <col min="10597" max="10600" width="13.7109375" customWidth="1"/>
    <col min="10601" max="10601" width="19.7109375" customWidth="1"/>
    <col min="10602" max="10604" width="13.7109375" customWidth="1"/>
    <col min="10605" max="10605" width="12.5703125" customWidth="1"/>
    <col min="10606" max="10606" width="11.5703125" customWidth="1"/>
    <col min="10607" max="10607" width="6" customWidth="1"/>
    <col min="10608" max="10608" width="17.85546875" customWidth="1"/>
    <col min="10753" max="10753" width="31.140625" customWidth="1"/>
    <col min="10754" max="10754" width="7.7109375" customWidth="1"/>
    <col min="10755" max="10755" width="19.28515625" customWidth="1"/>
    <col min="10756" max="10756" width="10.85546875" customWidth="1"/>
    <col min="10757" max="10757" width="14.5703125" customWidth="1"/>
    <col min="10758" max="10758" width="16.42578125" customWidth="1"/>
    <col min="10759" max="10759" width="10.85546875" customWidth="1"/>
    <col min="10760" max="10760" width="8.140625" customWidth="1"/>
    <col min="10761" max="10761" width="16.7109375" customWidth="1"/>
    <col min="10762" max="10762" width="10.85546875" customWidth="1"/>
    <col min="10763" max="10763" width="12.5703125" customWidth="1"/>
    <col min="10764" max="10764" width="13.7109375" customWidth="1"/>
    <col min="10765" max="10765" width="10.85546875" customWidth="1"/>
    <col min="10766" max="10766" width="12.85546875" customWidth="1"/>
    <col min="10767" max="10767" width="23.42578125" customWidth="1"/>
    <col min="10768" max="10768" width="10.85546875" customWidth="1"/>
    <col min="10769" max="10769" width="13.140625" customWidth="1"/>
    <col min="10770" max="10770" width="8.28515625" customWidth="1"/>
    <col min="10771" max="10771" width="7.28515625" customWidth="1"/>
    <col min="10772" max="10772" width="16.42578125" customWidth="1"/>
    <col min="10773" max="10773" width="15.85546875" customWidth="1"/>
    <col min="10774" max="10774" width="13.7109375" customWidth="1"/>
    <col min="10775" max="10775" width="12.28515625" customWidth="1"/>
    <col min="10776" max="10776" width="13.7109375" customWidth="1"/>
    <col min="10777" max="10777" width="13.42578125" customWidth="1"/>
    <col min="10778" max="10778" width="11" customWidth="1"/>
    <col min="10779" max="10779" width="13.140625" customWidth="1"/>
    <col min="10780" max="10780" width="13.7109375" customWidth="1"/>
    <col min="10781" max="10781" width="13.28515625" customWidth="1"/>
    <col min="10782" max="10782" width="15.140625" customWidth="1"/>
    <col min="10783" max="10785" width="13.7109375" customWidth="1"/>
    <col min="10786" max="10786" width="15.28515625" customWidth="1"/>
    <col min="10787" max="10787" width="16" customWidth="1"/>
    <col min="10788" max="10791" width="13.7109375" customWidth="1"/>
    <col min="10792" max="10792" width="15.140625" customWidth="1"/>
    <col min="10793" max="10795" width="12.140625" customWidth="1"/>
    <col min="10796" max="10796" width="13.7109375" customWidth="1"/>
    <col min="10797" max="10797" width="16.140625" customWidth="1"/>
    <col min="10798" max="10799" width="12.140625" customWidth="1"/>
    <col min="10800" max="10801" width="13.7109375" customWidth="1"/>
    <col min="10802" max="10802" width="15.85546875" customWidth="1"/>
    <col min="10803" max="10803" width="16.5703125" customWidth="1"/>
    <col min="10804" max="10809" width="13.7109375" customWidth="1"/>
    <col min="10810" max="10810" width="16.140625" customWidth="1"/>
    <col min="10811" max="10811" width="15.140625" customWidth="1"/>
    <col min="10812" max="10812" width="15.85546875" customWidth="1"/>
    <col min="10813" max="10816" width="13.7109375" customWidth="1"/>
    <col min="10817" max="10817" width="16.85546875" customWidth="1"/>
    <col min="10818" max="10821" width="13.7109375" customWidth="1"/>
    <col min="10822" max="10822" width="18.28515625" customWidth="1"/>
    <col min="10823" max="10826" width="13.7109375" customWidth="1"/>
    <col min="10827" max="10827" width="17" customWidth="1"/>
    <col min="10828" max="10831" width="13.7109375" customWidth="1"/>
    <col min="10832" max="10832" width="14.85546875" customWidth="1"/>
    <col min="10833" max="10835" width="13.7109375" customWidth="1"/>
    <col min="10836" max="10836" width="13" customWidth="1"/>
    <col min="10837" max="10837" width="16.5703125" customWidth="1"/>
    <col min="10838" max="10838" width="13.7109375" customWidth="1"/>
    <col min="10839" max="10839" width="16" customWidth="1"/>
    <col min="10840" max="10841" width="13.7109375" customWidth="1"/>
    <col min="10842" max="10842" width="15.28515625" customWidth="1"/>
    <col min="10843" max="10846" width="13.7109375" customWidth="1"/>
    <col min="10847" max="10847" width="15.5703125" customWidth="1"/>
    <col min="10848" max="10850" width="13.7109375" customWidth="1"/>
    <col min="10851" max="10851" width="15.140625" customWidth="1"/>
    <col min="10852" max="10852" width="19.7109375" customWidth="1"/>
    <col min="10853" max="10856" width="13.7109375" customWidth="1"/>
    <col min="10857" max="10857" width="19.7109375" customWidth="1"/>
    <col min="10858" max="10860" width="13.7109375" customWidth="1"/>
    <col min="10861" max="10861" width="12.5703125" customWidth="1"/>
    <col min="10862" max="10862" width="11.5703125" customWidth="1"/>
    <col min="10863" max="10863" width="6" customWidth="1"/>
    <col min="10864" max="10864" width="17.85546875" customWidth="1"/>
    <col min="11009" max="11009" width="31.140625" customWidth="1"/>
    <col min="11010" max="11010" width="7.7109375" customWidth="1"/>
    <col min="11011" max="11011" width="19.28515625" customWidth="1"/>
    <col min="11012" max="11012" width="10.85546875" customWidth="1"/>
    <col min="11013" max="11013" width="14.5703125" customWidth="1"/>
    <col min="11014" max="11014" width="16.42578125" customWidth="1"/>
    <col min="11015" max="11015" width="10.85546875" customWidth="1"/>
    <col min="11016" max="11016" width="8.140625" customWidth="1"/>
    <col min="11017" max="11017" width="16.7109375" customWidth="1"/>
    <col min="11018" max="11018" width="10.85546875" customWidth="1"/>
    <col min="11019" max="11019" width="12.5703125" customWidth="1"/>
    <col min="11020" max="11020" width="13.7109375" customWidth="1"/>
    <col min="11021" max="11021" width="10.85546875" customWidth="1"/>
    <col min="11022" max="11022" width="12.85546875" customWidth="1"/>
    <col min="11023" max="11023" width="23.42578125" customWidth="1"/>
    <col min="11024" max="11024" width="10.85546875" customWidth="1"/>
    <col min="11025" max="11025" width="13.140625" customWidth="1"/>
    <col min="11026" max="11026" width="8.28515625" customWidth="1"/>
    <col min="11027" max="11027" width="7.28515625" customWidth="1"/>
    <col min="11028" max="11028" width="16.42578125" customWidth="1"/>
    <col min="11029" max="11029" width="15.85546875" customWidth="1"/>
    <col min="11030" max="11030" width="13.7109375" customWidth="1"/>
    <col min="11031" max="11031" width="12.28515625" customWidth="1"/>
    <col min="11032" max="11032" width="13.7109375" customWidth="1"/>
    <col min="11033" max="11033" width="13.42578125" customWidth="1"/>
    <col min="11034" max="11034" width="11" customWidth="1"/>
    <col min="11035" max="11035" width="13.140625" customWidth="1"/>
    <col min="11036" max="11036" width="13.7109375" customWidth="1"/>
    <col min="11037" max="11037" width="13.28515625" customWidth="1"/>
    <col min="11038" max="11038" width="15.140625" customWidth="1"/>
    <col min="11039" max="11041" width="13.7109375" customWidth="1"/>
    <col min="11042" max="11042" width="15.28515625" customWidth="1"/>
    <col min="11043" max="11043" width="16" customWidth="1"/>
    <col min="11044" max="11047" width="13.7109375" customWidth="1"/>
    <col min="11048" max="11048" width="15.140625" customWidth="1"/>
    <col min="11049" max="11051" width="12.140625" customWidth="1"/>
    <col min="11052" max="11052" width="13.7109375" customWidth="1"/>
    <col min="11053" max="11053" width="16.140625" customWidth="1"/>
    <col min="11054" max="11055" width="12.140625" customWidth="1"/>
    <col min="11056" max="11057" width="13.7109375" customWidth="1"/>
    <col min="11058" max="11058" width="15.85546875" customWidth="1"/>
    <col min="11059" max="11059" width="16.5703125" customWidth="1"/>
    <col min="11060" max="11065" width="13.7109375" customWidth="1"/>
    <col min="11066" max="11066" width="16.140625" customWidth="1"/>
    <col min="11067" max="11067" width="15.140625" customWidth="1"/>
    <col min="11068" max="11068" width="15.85546875" customWidth="1"/>
    <col min="11069" max="11072" width="13.7109375" customWidth="1"/>
    <col min="11073" max="11073" width="16.85546875" customWidth="1"/>
    <col min="11074" max="11077" width="13.7109375" customWidth="1"/>
    <col min="11078" max="11078" width="18.28515625" customWidth="1"/>
    <col min="11079" max="11082" width="13.7109375" customWidth="1"/>
    <col min="11083" max="11083" width="17" customWidth="1"/>
    <col min="11084" max="11087" width="13.7109375" customWidth="1"/>
    <col min="11088" max="11088" width="14.85546875" customWidth="1"/>
    <col min="11089" max="11091" width="13.7109375" customWidth="1"/>
    <col min="11092" max="11092" width="13" customWidth="1"/>
    <col min="11093" max="11093" width="16.5703125" customWidth="1"/>
    <col min="11094" max="11094" width="13.7109375" customWidth="1"/>
    <col min="11095" max="11095" width="16" customWidth="1"/>
    <col min="11096" max="11097" width="13.7109375" customWidth="1"/>
    <col min="11098" max="11098" width="15.28515625" customWidth="1"/>
    <col min="11099" max="11102" width="13.7109375" customWidth="1"/>
    <col min="11103" max="11103" width="15.5703125" customWidth="1"/>
    <col min="11104" max="11106" width="13.7109375" customWidth="1"/>
    <col min="11107" max="11107" width="15.140625" customWidth="1"/>
    <col min="11108" max="11108" width="19.7109375" customWidth="1"/>
    <col min="11109" max="11112" width="13.7109375" customWidth="1"/>
    <col min="11113" max="11113" width="19.7109375" customWidth="1"/>
    <col min="11114" max="11116" width="13.7109375" customWidth="1"/>
    <col min="11117" max="11117" width="12.5703125" customWidth="1"/>
    <col min="11118" max="11118" width="11.5703125" customWidth="1"/>
    <col min="11119" max="11119" width="6" customWidth="1"/>
    <col min="11120" max="11120" width="17.85546875" customWidth="1"/>
    <col min="11265" max="11265" width="31.140625" customWidth="1"/>
    <col min="11266" max="11266" width="7.7109375" customWidth="1"/>
    <col min="11267" max="11267" width="19.28515625" customWidth="1"/>
    <col min="11268" max="11268" width="10.85546875" customWidth="1"/>
    <col min="11269" max="11269" width="14.5703125" customWidth="1"/>
    <col min="11270" max="11270" width="16.42578125" customWidth="1"/>
    <col min="11271" max="11271" width="10.85546875" customWidth="1"/>
    <col min="11272" max="11272" width="8.140625" customWidth="1"/>
    <col min="11273" max="11273" width="16.7109375" customWidth="1"/>
    <col min="11274" max="11274" width="10.85546875" customWidth="1"/>
    <col min="11275" max="11275" width="12.5703125" customWidth="1"/>
    <col min="11276" max="11276" width="13.7109375" customWidth="1"/>
    <col min="11277" max="11277" width="10.85546875" customWidth="1"/>
    <col min="11278" max="11278" width="12.85546875" customWidth="1"/>
    <col min="11279" max="11279" width="23.42578125" customWidth="1"/>
    <col min="11280" max="11280" width="10.85546875" customWidth="1"/>
    <col min="11281" max="11281" width="13.140625" customWidth="1"/>
    <col min="11282" max="11282" width="8.28515625" customWidth="1"/>
    <col min="11283" max="11283" width="7.28515625" customWidth="1"/>
    <col min="11284" max="11284" width="16.42578125" customWidth="1"/>
    <col min="11285" max="11285" width="15.85546875" customWidth="1"/>
    <col min="11286" max="11286" width="13.7109375" customWidth="1"/>
    <col min="11287" max="11287" width="12.28515625" customWidth="1"/>
    <col min="11288" max="11288" width="13.7109375" customWidth="1"/>
    <col min="11289" max="11289" width="13.42578125" customWidth="1"/>
    <col min="11290" max="11290" width="11" customWidth="1"/>
    <col min="11291" max="11291" width="13.140625" customWidth="1"/>
    <col min="11292" max="11292" width="13.7109375" customWidth="1"/>
    <col min="11293" max="11293" width="13.28515625" customWidth="1"/>
    <col min="11294" max="11294" width="15.140625" customWidth="1"/>
    <col min="11295" max="11297" width="13.7109375" customWidth="1"/>
    <col min="11298" max="11298" width="15.28515625" customWidth="1"/>
    <col min="11299" max="11299" width="16" customWidth="1"/>
    <col min="11300" max="11303" width="13.7109375" customWidth="1"/>
    <col min="11304" max="11304" width="15.140625" customWidth="1"/>
    <col min="11305" max="11307" width="12.140625" customWidth="1"/>
    <col min="11308" max="11308" width="13.7109375" customWidth="1"/>
    <col min="11309" max="11309" width="16.140625" customWidth="1"/>
    <col min="11310" max="11311" width="12.140625" customWidth="1"/>
    <col min="11312" max="11313" width="13.7109375" customWidth="1"/>
    <col min="11314" max="11314" width="15.85546875" customWidth="1"/>
    <col min="11315" max="11315" width="16.5703125" customWidth="1"/>
    <col min="11316" max="11321" width="13.7109375" customWidth="1"/>
    <col min="11322" max="11322" width="16.140625" customWidth="1"/>
    <col min="11323" max="11323" width="15.140625" customWidth="1"/>
    <col min="11324" max="11324" width="15.85546875" customWidth="1"/>
    <col min="11325" max="11328" width="13.7109375" customWidth="1"/>
    <col min="11329" max="11329" width="16.85546875" customWidth="1"/>
    <col min="11330" max="11333" width="13.7109375" customWidth="1"/>
    <col min="11334" max="11334" width="18.28515625" customWidth="1"/>
    <col min="11335" max="11338" width="13.7109375" customWidth="1"/>
    <col min="11339" max="11339" width="17" customWidth="1"/>
    <col min="11340" max="11343" width="13.7109375" customWidth="1"/>
    <col min="11344" max="11344" width="14.85546875" customWidth="1"/>
    <col min="11345" max="11347" width="13.7109375" customWidth="1"/>
    <col min="11348" max="11348" width="13" customWidth="1"/>
    <col min="11349" max="11349" width="16.5703125" customWidth="1"/>
    <col min="11350" max="11350" width="13.7109375" customWidth="1"/>
    <col min="11351" max="11351" width="16" customWidth="1"/>
    <col min="11352" max="11353" width="13.7109375" customWidth="1"/>
    <col min="11354" max="11354" width="15.28515625" customWidth="1"/>
    <col min="11355" max="11358" width="13.7109375" customWidth="1"/>
    <col min="11359" max="11359" width="15.5703125" customWidth="1"/>
    <col min="11360" max="11362" width="13.7109375" customWidth="1"/>
    <col min="11363" max="11363" width="15.140625" customWidth="1"/>
    <col min="11364" max="11364" width="19.7109375" customWidth="1"/>
    <col min="11365" max="11368" width="13.7109375" customWidth="1"/>
    <col min="11369" max="11369" width="19.7109375" customWidth="1"/>
    <col min="11370" max="11372" width="13.7109375" customWidth="1"/>
    <col min="11373" max="11373" width="12.5703125" customWidth="1"/>
    <col min="11374" max="11374" width="11.5703125" customWidth="1"/>
    <col min="11375" max="11375" width="6" customWidth="1"/>
    <col min="11376" max="11376" width="17.85546875" customWidth="1"/>
    <col min="11521" max="11521" width="31.140625" customWidth="1"/>
    <col min="11522" max="11522" width="7.7109375" customWidth="1"/>
    <col min="11523" max="11523" width="19.28515625" customWidth="1"/>
    <col min="11524" max="11524" width="10.85546875" customWidth="1"/>
    <col min="11525" max="11525" width="14.5703125" customWidth="1"/>
    <col min="11526" max="11526" width="16.42578125" customWidth="1"/>
    <col min="11527" max="11527" width="10.85546875" customWidth="1"/>
    <col min="11528" max="11528" width="8.140625" customWidth="1"/>
    <col min="11529" max="11529" width="16.7109375" customWidth="1"/>
    <col min="11530" max="11530" width="10.85546875" customWidth="1"/>
    <col min="11531" max="11531" width="12.5703125" customWidth="1"/>
    <col min="11532" max="11532" width="13.7109375" customWidth="1"/>
    <col min="11533" max="11533" width="10.85546875" customWidth="1"/>
    <col min="11534" max="11534" width="12.85546875" customWidth="1"/>
    <col min="11535" max="11535" width="23.42578125" customWidth="1"/>
    <col min="11536" max="11536" width="10.85546875" customWidth="1"/>
    <col min="11537" max="11537" width="13.140625" customWidth="1"/>
    <col min="11538" max="11538" width="8.28515625" customWidth="1"/>
    <col min="11539" max="11539" width="7.28515625" customWidth="1"/>
    <col min="11540" max="11540" width="16.42578125" customWidth="1"/>
    <col min="11541" max="11541" width="15.85546875" customWidth="1"/>
    <col min="11542" max="11542" width="13.7109375" customWidth="1"/>
    <col min="11543" max="11543" width="12.28515625" customWidth="1"/>
    <col min="11544" max="11544" width="13.7109375" customWidth="1"/>
    <col min="11545" max="11545" width="13.42578125" customWidth="1"/>
    <col min="11546" max="11546" width="11" customWidth="1"/>
    <col min="11547" max="11547" width="13.140625" customWidth="1"/>
    <col min="11548" max="11548" width="13.7109375" customWidth="1"/>
    <col min="11549" max="11549" width="13.28515625" customWidth="1"/>
    <col min="11550" max="11550" width="15.140625" customWidth="1"/>
    <col min="11551" max="11553" width="13.7109375" customWidth="1"/>
    <col min="11554" max="11554" width="15.28515625" customWidth="1"/>
    <col min="11555" max="11555" width="16" customWidth="1"/>
    <col min="11556" max="11559" width="13.7109375" customWidth="1"/>
    <col min="11560" max="11560" width="15.140625" customWidth="1"/>
    <col min="11561" max="11563" width="12.140625" customWidth="1"/>
    <col min="11564" max="11564" width="13.7109375" customWidth="1"/>
    <col min="11565" max="11565" width="16.140625" customWidth="1"/>
    <col min="11566" max="11567" width="12.140625" customWidth="1"/>
    <col min="11568" max="11569" width="13.7109375" customWidth="1"/>
    <col min="11570" max="11570" width="15.85546875" customWidth="1"/>
    <col min="11571" max="11571" width="16.5703125" customWidth="1"/>
    <col min="11572" max="11577" width="13.7109375" customWidth="1"/>
    <col min="11578" max="11578" width="16.140625" customWidth="1"/>
    <col min="11579" max="11579" width="15.140625" customWidth="1"/>
    <col min="11580" max="11580" width="15.85546875" customWidth="1"/>
    <col min="11581" max="11584" width="13.7109375" customWidth="1"/>
    <col min="11585" max="11585" width="16.85546875" customWidth="1"/>
    <col min="11586" max="11589" width="13.7109375" customWidth="1"/>
    <col min="11590" max="11590" width="18.28515625" customWidth="1"/>
    <col min="11591" max="11594" width="13.7109375" customWidth="1"/>
    <col min="11595" max="11595" width="17" customWidth="1"/>
    <col min="11596" max="11599" width="13.7109375" customWidth="1"/>
    <col min="11600" max="11600" width="14.85546875" customWidth="1"/>
    <col min="11601" max="11603" width="13.7109375" customWidth="1"/>
    <col min="11604" max="11604" width="13" customWidth="1"/>
    <col min="11605" max="11605" width="16.5703125" customWidth="1"/>
    <col min="11606" max="11606" width="13.7109375" customWidth="1"/>
    <col min="11607" max="11607" width="16" customWidth="1"/>
    <col min="11608" max="11609" width="13.7109375" customWidth="1"/>
    <col min="11610" max="11610" width="15.28515625" customWidth="1"/>
    <col min="11611" max="11614" width="13.7109375" customWidth="1"/>
    <col min="11615" max="11615" width="15.5703125" customWidth="1"/>
    <col min="11616" max="11618" width="13.7109375" customWidth="1"/>
    <col min="11619" max="11619" width="15.140625" customWidth="1"/>
    <col min="11620" max="11620" width="19.7109375" customWidth="1"/>
    <col min="11621" max="11624" width="13.7109375" customWidth="1"/>
    <col min="11625" max="11625" width="19.7109375" customWidth="1"/>
    <col min="11626" max="11628" width="13.7109375" customWidth="1"/>
    <col min="11629" max="11629" width="12.5703125" customWidth="1"/>
    <col min="11630" max="11630" width="11.5703125" customWidth="1"/>
    <col min="11631" max="11631" width="6" customWidth="1"/>
    <col min="11632" max="11632" width="17.85546875" customWidth="1"/>
    <col min="11777" max="11777" width="31.140625" customWidth="1"/>
    <col min="11778" max="11778" width="7.7109375" customWidth="1"/>
    <col min="11779" max="11779" width="19.28515625" customWidth="1"/>
    <col min="11780" max="11780" width="10.85546875" customWidth="1"/>
    <col min="11781" max="11781" width="14.5703125" customWidth="1"/>
    <col min="11782" max="11782" width="16.42578125" customWidth="1"/>
    <col min="11783" max="11783" width="10.85546875" customWidth="1"/>
    <col min="11784" max="11784" width="8.140625" customWidth="1"/>
    <col min="11785" max="11785" width="16.7109375" customWidth="1"/>
    <col min="11786" max="11786" width="10.85546875" customWidth="1"/>
    <col min="11787" max="11787" width="12.5703125" customWidth="1"/>
    <col min="11788" max="11788" width="13.7109375" customWidth="1"/>
    <col min="11789" max="11789" width="10.85546875" customWidth="1"/>
    <col min="11790" max="11790" width="12.85546875" customWidth="1"/>
    <col min="11791" max="11791" width="23.42578125" customWidth="1"/>
    <col min="11792" max="11792" width="10.85546875" customWidth="1"/>
    <col min="11793" max="11793" width="13.140625" customWidth="1"/>
    <col min="11794" max="11794" width="8.28515625" customWidth="1"/>
    <col min="11795" max="11795" width="7.28515625" customWidth="1"/>
    <col min="11796" max="11796" width="16.42578125" customWidth="1"/>
    <col min="11797" max="11797" width="15.85546875" customWidth="1"/>
    <col min="11798" max="11798" width="13.7109375" customWidth="1"/>
    <col min="11799" max="11799" width="12.28515625" customWidth="1"/>
    <col min="11800" max="11800" width="13.7109375" customWidth="1"/>
    <col min="11801" max="11801" width="13.42578125" customWidth="1"/>
    <col min="11802" max="11802" width="11" customWidth="1"/>
    <col min="11803" max="11803" width="13.140625" customWidth="1"/>
    <col min="11804" max="11804" width="13.7109375" customWidth="1"/>
    <col min="11805" max="11805" width="13.28515625" customWidth="1"/>
    <col min="11806" max="11806" width="15.140625" customWidth="1"/>
    <col min="11807" max="11809" width="13.7109375" customWidth="1"/>
    <col min="11810" max="11810" width="15.28515625" customWidth="1"/>
    <col min="11811" max="11811" width="16" customWidth="1"/>
    <col min="11812" max="11815" width="13.7109375" customWidth="1"/>
    <col min="11816" max="11816" width="15.140625" customWidth="1"/>
    <col min="11817" max="11819" width="12.140625" customWidth="1"/>
    <col min="11820" max="11820" width="13.7109375" customWidth="1"/>
    <col min="11821" max="11821" width="16.140625" customWidth="1"/>
    <col min="11822" max="11823" width="12.140625" customWidth="1"/>
    <col min="11824" max="11825" width="13.7109375" customWidth="1"/>
    <col min="11826" max="11826" width="15.85546875" customWidth="1"/>
    <col min="11827" max="11827" width="16.5703125" customWidth="1"/>
    <col min="11828" max="11833" width="13.7109375" customWidth="1"/>
    <col min="11834" max="11834" width="16.140625" customWidth="1"/>
    <col min="11835" max="11835" width="15.140625" customWidth="1"/>
    <col min="11836" max="11836" width="15.85546875" customWidth="1"/>
    <col min="11837" max="11840" width="13.7109375" customWidth="1"/>
    <col min="11841" max="11841" width="16.85546875" customWidth="1"/>
    <col min="11842" max="11845" width="13.7109375" customWidth="1"/>
    <col min="11846" max="11846" width="18.28515625" customWidth="1"/>
    <col min="11847" max="11850" width="13.7109375" customWidth="1"/>
    <col min="11851" max="11851" width="17" customWidth="1"/>
    <col min="11852" max="11855" width="13.7109375" customWidth="1"/>
    <col min="11856" max="11856" width="14.85546875" customWidth="1"/>
    <col min="11857" max="11859" width="13.7109375" customWidth="1"/>
    <col min="11860" max="11860" width="13" customWidth="1"/>
    <col min="11861" max="11861" width="16.5703125" customWidth="1"/>
    <col min="11862" max="11862" width="13.7109375" customWidth="1"/>
    <col min="11863" max="11863" width="16" customWidth="1"/>
    <col min="11864" max="11865" width="13.7109375" customWidth="1"/>
    <col min="11866" max="11866" width="15.28515625" customWidth="1"/>
    <col min="11867" max="11870" width="13.7109375" customWidth="1"/>
    <col min="11871" max="11871" width="15.5703125" customWidth="1"/>
    <col min="11872" max="11874" width="13.7109375" customWidth="1"/>
    <col min="11875" max="11875" width="15.140625" customWidth="1"/>
    <col min="11876" max="11876" width="19.7109375" customWidth="1"/>
    <col min="11877" max="11880" width="13.7109375" customWidth="1"/>
    <col min="11881" max="11881" width="19.7109375" customWidth="1"/>
    <col min="11882" max="11884" width="13.7109375" customWidth="1"/>
    <col min="11885" max="11885" width="12.5703125" customWidth="1"/>
    <col min="11886" max="11886" width="11.5703125" customWidth="1"/>
    <col min="11887" max="11887" width="6" customWidth="1"/>
    <col min="11888" max="11888" width="17.85546875" customWidth="1"/>
    <col min="12033" max="12033" width="31.140625" customWidth="1"/>
    <col min="12034" max="12034" width="7.7109375" customWidth="1"/>
    <col min="12035" max="12035" width="19.28515625" customWidth="1"/>
    <col min="12036" max="12036" width="10.85546875" customWidth="1"/>
    <col min="12037" max="12037" width="14.5703125" customWidth="1"/>
    <col min="12038" max="12038" width="16.42578125" customWidth="1"/>
    <col min="12039" max="12039" width="10.85546875" customWidth="1"/>
    <col min="12040" max="12040" width="8.140625" customWidth="1"/>
    <col min="12041" max="12041" width="16.7109375" customWidth="1"/>
    <col min="12042" max="12042" width="10.85546875" customWidth="1"/>
    <col min="12043" max="12043" width="12.5703125" customWidth="1"/>
    <col min="12044" max="12044" width="13.7109375" customWidth="1"/>
    <col min="12045" max="12045" width="10.85546875" customWidth="1"/>
    <col min="12046" max="12046" width="12.85546875" customWidth="1"/>
    <col min="12047" max="12047" width="23.42578125" customWidth="1"/>
    <col min="12048" max="12048" width="10.85546875" customWidth="1"/>
    <col min="12049" max="12049" width="13.140625" customWidth="1"/>
    <col min="12050" max="12050" width="8.28515625" customWidth="1"/>
    <col min="12051" max="12051" width="7.28515625" customWidth="1"/>
    <col min="12052" max="12052" width="16.42578125" customWidth="1"/>
    <col min="12053" max="12053" width="15.85546875" customWidth="1"/>
    <col min="12054" max="12054" width="13.7109375" customWidth="1"/>
    <col min="12055" max="12055" width="12.28515625" customWidth="1"/>
    <col min="12056" max="12056" width="13.7109375" customWidth="1"/>
    <col min="12057" max="12057" width="13.42578125" customWidth="1"/>
    <col min="12058" max="12058" width="11" customWidth="1"/>
    <col min="12059" max="12059" width="13.140625" customWidth="1"/>
    <col min="12060" max="12060" width="13.7109375" customWidth="1"/>
    <col min="12061" max="12061" width="13.28515625" customWidth="1"/>
    <col min="12062" max="12062" width="15.140625" customWidth="1"/>
    <col min="12063" max="12065" width="13.7109375" customWidth="1"/>
    <col min="12066" max="12066" width="15.28515625" customWidth="1"/>
    <col min="12067" max="12067" width="16" customWidth="1"/>
    <col min="12068" max="12071" width="13.7109375" customWidth="1"/>
    <col min="12072" max="12072" width="15.140625" customWidth="1"/>
    <col min="12073" max="12075" width="12.140625" customWidth="1"/>
    <col min="12076" max="12076" width="13.7109375" customWidth="1"/>
    <col min="12077" max="12077" width="16.140625" customWidth="1"/>
    <col min="12078" max="12079" width="12.140625" customWidth="1"/>
    <col min="12080" max="12081" width="13.7109375" customWidth="1"/>
    <col min="12082" max="12082" width="15.85546875" customWidth="1"/>
    <col min="12083" max="12083" width="16.5703125" customWidth="1"/>
    <col min="12084" max="12089" width="13.7109375" customWidth="1"/>
    <col min="12090" max="12090" width="16.140625" customWidth="1"/>
    <col min="12091" max="12091" width="15.140625" customWidth="1"/>
    <col min="12092" max="12092" width="15.85546875" customWidth="1"/>
    <col min="12093" max="12096" width="13.7109375" customWidth="1"/>
    <col min="12097" max="12097" width="16.85546875" customWidth="1"/>
    <col min="12098" max="12101" width="13.7109375" customWidth="1"/>
    <col min="12102" max="12102" width="18.28515625" customWidth="1"/>
    <col min="12103" max="12106" width="13.7109375" customWidth="1"/>
    <col min="12107" max="12107" width="17" customWidth="1"/>
    <col min="12108" max="12111" width="13.7109375" customWidth="1"/>
    <col min="12112" max="12112" width="14.85546875" customWidth="1"/>
    <col min="12113" max="12115" width="13.7109375" customWidth="1"/>
    <col min="12116" max="12116" width="13" customWidth="1"/>
    <col min="12117" max="12117" width="16.5703125" customWidth="1"/>
    <col min="12118" max="12118" width="13.7109375" customWidth="1"/>
    <col min="12119" max="12119" width="16" customWidth="1"/>
    <col min="12120" max="12121" width="13.7109375" customWidth="1"/>
    <col min="12122" max="12122" width="15.28515625" customWidth="1"/>
    <col min="12123" max="12126" width="13.7109375" customWidth="1"/>
    <col min="12127" max="12127" width="15.5703125" customWidth="1"/>
    <col min="12128" max="12130" width="13.7109375" customWidth="1"/>
    <col min="12131" max="12131" width="15.140625" customWidth="1"/>
    <col min="12132" max="12132" width="19.7109375" customWidth="1"/>
    <col min="12133" max="12136" width="13.7109375" customWidth="1"/>
    <col min="12137" max="12137" width="19.7109375" customWidth="1"/>
    <col min="12138" max="12140" width="13.7109375" customWidth="1"/>
    <col min="12141" max="12141" width="12.5703125" customWidth="1"/>
    <col min="12142" max="12142" width="11.5703125" customWidth="1"/>
    <col min="12143" max="12143" width="6" customWidth="1"/>
    <col min="12144" max="12144" width="17.85546875" customWidth="1"/>
    <col min="12289" max="12289" width="31.140625" customWidth="1"/>
    <col min="12290" max="12290" width="7.7109375" customWidth="1"/>
    <col min="12291" max="12291" width="19.28515625" customWidth="1"/>
    <col min="12292" max="12292" width="10.85546875" customWidth="1"/>
    <col min="12293" max="12293" width="14.5703125" customWidth="1"/>
    <col min="12294" max="12294" width="16.42578125" customWidth="1"/>
    <col min="12295" max="12295" width="10.85546875" customWidth="1"/>
    <col min="12296" max="12296" width="8.140625" customWidth="1"/>
    <col min="12297" max="12297" width="16.7109375" customWidth="1"/>
    <col min="12298" max="12298" width="10.85546875" customWidth="1"/>
    <col min="12299" max="12299" width="12.5703125" customWidth="1"/>
    <col min="12300" max="12300" width="13.7109375" customWidth="1"/>
    <col min="12301" max="12301" width="10.85546875" customWidth="1"/>
    <col min="12302" max="12302" width="12.85546875" customWidth="1"/>
    <col min="12303" max="12303" width="23.42578125" customWidth="1"/>
    <col min="12304" max="12304" width="10.85546875" customWidth="1"/>
    <col min="12305" max="12305" width="13.140625" customWidth="1"/>
    <col min="12306" max="12306" width="8.28515625" customWidth="1"/>
    <col min="12307" max="12307" width="7.28515625" customWidth="1"/>
    <col min="12308" max="12308" width="16.42578125" customWidth="1"/>
    <col min="12309" max="12309" width="15.85546875" customWidth="1"/>
    <col min="12310" max="12310" width="13.7109375" customWidth="1"/>
    <col min="12311" max="12311" width="12.28515625" customWidth="1"/>
    <col min="12312" max="12312" width="13.7109375" customWidth="1"/>
    <col min="12313" max="12313" width="13.42578125" customWidth="1"/>
    <col min="12314" max="12314" width="11" customWidth="1"/>
    <col min="12315" max="12315" width="13.140625" customWidth="1"/>
    <col min="12316" max="12316" width="13.7109375" customWidth="1"/>
    <col min="12317" max="12317" width="13.28515625" customWidth="1"/>
    <col min="12318" max="12318" width="15.140625" customWidth="1"/>
    <col min="12319" max="12321" width="13.7109375" customWidth="1"/>
    <col min="12322" max="12322" width="15.28515625" customWidth="1"/>
    <col min="12323" max="12323" width="16" customWidth="1"/>
    <col min="12324" max="12327" width="13.7109375" customWidth="1"/>
    <col min="12328" max="12328" width="15.140625" customWidth="1"/>
    <col min="12329" max="12331" width="12.140625" customWidth="1"/>
    <col min="12332" max="12332" width="13.7109375" customWidth="1"/>
    <col min="12333" max="12333" width="16.140625" customWidth="1"/>
    <col min="12334" max="12335" width="12.140625" customWidth="1"/>
    <col min="12336" max="12337" width="13.7109375" customWidth="1"/>
    <col min="12338" max="12338" width="15.85546875" customWidth="1"/>
    <col min="12339" max="12339" width="16.5703125" customWidth="1"/>
    <col min="12340" max="12345" width="13.7109375" customWidth="1"/>
    <col min="12346" max="12346" width="16.140625" customWidth="1"/>
    <col min="12347" max="12347" width="15.140625" customWidth="1"/>
    <col min="12348" max="12348" width="15.85546875" customWidth="1"/>
    <col min="12349" max="12352" width="13.7109375" customWidth="1"/>
    <col min="12353" max="12353" width="16.85546875" customWidth="1"/>
    <col min="12354" max="12357" width="13.7109375" customWidth="1"/>
    <col min="12358" max="12358" width="18.28515625" customWidth="1"/>
    <col min="12359" max="12362" width="13.7109375" customWidth="1"/>
    <col min="12363" max="12363" width="17" customWidth="1"/>
    <col min="12364" max="12367" width="13.7109375" customWidth="1"/>
    <col min="12368" max="12368" width="14.85546875" customWidth="1"/>
    <col min="12369" max="12371" width="13.7109375" customWidth="1"/>
    <col min="12372" max="12372" width="13" customWidth="1"/>
    <col min="12373" max="12373" width="16.5703125" customWidth="1"/>
    <col min="12374" max="12374" width="13.7109375" customWidth="1"/>
    <col min="12375" max="12375" width="16" customWidth="1"/>
    <col min="12376" max="12377" width="13.7109375" customWidth="1"/>
    <col min="12378" max="12378" width="15.28515625" customWidth="1"/>
    <col min="12379" max="12382" width="13.7109375" customWidth="1"/>
    <col min="12383" max="12383" width="15.5703125" customWidth="1"/>
    <col min="12384" max="12386" width="13.7109375" customWidth="1"/>
    <col min="12387" max="12387" width="15.140625" customWidth="1"/>
    <col min="12388" max="12388" width="19.7109375" customWidth="1"/>
    <col min="12389" max="12392" width="13.7109375" customWidth="1"/>
    <col min="12393" max="12393" width="19.7109375" customWidth="1"/>
    <col min="12394" max="12396" width="13.7109375" customWidth="1"/>
    <col min="12397" max="12397" width="12.5703125" customWidth="1"/>
    <col min="12398" max="12398" width="11.5703125" customWidth="1"/>
    <col min="12399" max="12399" width="6" customWidth="1"/>
    <col min="12400" max="12400" width="17.85546875" customWidth="1"/>
    <col min="12545" max="12545" width="31.140625" customWidth="1"/>
    <col min="12546" max="12546" width="7.7109375" customWidth="1"/>
    <col min="12547" max="12547" width="19.28515625" customWidth="1"/>
    <col min="12548" max="12548" width="10.85546875" customWidth="1"/>
    <col min="12549" max="12549" width="14.5703125" customWidth="1"/>
    <col min="12550" max="12550" width="16.42578125" customWidth="1"/>
    <col min="12551" max="12551" width="10.85546875" customWidth="1"/>
    <col min="12552" max="12552" width="8.140625" customWidth="1"/>
    <col min="12553" max="12553" width="16.7109375" customWidth="1"/>
    <col min="12554" max="12554" width="10.85546875" customWidth="1"/>
    <col min="12555" max="12555" width="12.5703125" customWidth="1"/>
    <col min="12556" max="12556" width="13.7109375" customWidth="1"/>
    <col min="12557" max="12557" width="10.85546875" customWidth="1"/>
    <col min="12558" max="12558" width="12.85546875" customWidth="1"/>
    <col min="12559" max="12559" width="23.42578125" customWidth="1"/>
    <col min="12560" max="12560" width="10.85546875" customWidth="1"/>
    <col min="12561" max="12561" width="13.140625" customWidth="1"/>
    <col min="12562" max="12562" width="8.28515625" customWidth="1"/>
    <col min="12563" max="12563" width="7.28515625" customWidth="1"/>
    <col min="12564" max="12564" width="16.42578125" customWidth="1"/>
    <col min="12565" max="12565" width="15.85546875" customWidth="1"/>
    <col min="12566" max="12566" width="13.7109375" customWidth="1"/>
    <col min="12567" max="12567" width="12.28515625" customWidth="1"/>
    <col min="12568" max="12568" width="13.7109375" customWidth="1"/>
    <col min="12569" max="12569" width="13.42578125" customWidth="1"/>
    <col min="12570" max="12570" width="11" customWidth="1"/>
    <col min="12571" max="12571" width="13.140625" customWidth="1"/>
    <col min="12572" max="12572" width="13.7109375" customWidth="1"/>
    <col min="12573" max="12573" width="13.28515625" customWidth="1"/>
    <col min="12574" max="12574" width="15.140625" customWidth="1"/>
    <col min="12575" max="12577" width="13.7109375" customWidth="1"/>
    <col min="12578" max="12578" width="15.28515625" customWidth="1"/>
    <col min="12579" max="12579" width="16" customWidth="1"/>
    <col min="12580" max="12583" width="13.7109375" customWidth="1"/>
    <col min="12584" max="12584" width="15.140625" customWidth="1"/>
    <col min="12585" max="12587" width="12.140625" customWidth="1"/>
    <col min="12588" max="12588" width="13.7109375" customWidth="1"/>
    <col min="12589" max="12589" width="16.140625" customWidth="1"/>
    <col min="12590" max="12591" width="12.140625" customWidth="1"/>
    <col min="12592" max="12593" width="13.7109375" customWidth="1"/>
    <col min="12594" max="12594" width="15.85546875" customWidth="1"/>
    <col min="12595" max="12595" width="16.5703125" customWidth="1"/>
    <col min="12596" max="12601" width="13.7109375" customWidth="1"/>
    <col min="12602" max="12602" width="16.140625" customWidth="1"/>
    <col min="12603" max="12603" width="15.140625" customWidth="1"/>
    <col min="12604" max="12604" width="15.85546875" customWidth="1"/>
    <col min="12605" max="12608" width="13.7109375" customWidth="1"/>
    <col min="12609" max="12609" width="16.85546875" customWidth="1"/>
    <col min="12610" max="12613" width="13.7109375" customWidth="1"/>
    <col min="12614" max="12614" width="18.28515625" customWidth="1"/>
    <col min="12615" max="12618" width="13.7109375" customWidth="1"/>
    <col min="12619" max="12619" width="17" customWidth="1"/>
    <col min="12620" max="12623" width="13.7109375" customWidth="1"/>
    <col min="12624" max="12624" width="14.85546875" customWidth="1"/>
    <col min="12625" max="12627" width="13.7109375" customWidth="1"/>
    <col min="12628" max="12628" width="13" customWidth="1"/>
    <col min="12629" max="12629" width="16.5703125" customWidth="1"/>
    <col min="12630" max="12630" width="13.7109375" customWidth="1"/>
    <col min="12631" max="12631" width="16" customWidth="1"/>
    <col min="12632" max="12633" width="13.7109375" customWidth="1"/>
    <col min="12634" max="12634" width="15.28515625" customWidth="1"/>
    <col min="12635" max="12638" width="13.7109375" customWidth="1"/>
    <col min="12639" max="12639" width="15.5703125" customWidth="1"/>
    <col min="12640" max="12642" width="13.7109375" customWidth="1"/>
    <col min="12643" max="12643" width="15.140625" customWidth="1"/>
    <col min="12644" max="12644" width="19.7109375" customWidth="1"/>
    <col min="12645" max="12648" width="13.7109375" customWidth="1"/>
    <col min="12649" max="12649" width="19.7109375" customWidth="1"/>
    <col min="12650" max="12652" width="13.7109375" customWidth="1"/>
    <col min="12653" max="12653" width="12.5703125" customWidth="1"/>
    <col min="12654" max="12654" width="11.5703125" customWidth="1"/>
    <col min="12655" max="12655" width="6" customWidth="1"/>
    <col min="12656" max="12656" width="17.85546875" customWidth="1"/>
    <col min="12801" max="12801" width="31.140625" customWidth="1"/>
    <col min="12802" max="12802" width="7.7109375" customWidth="1"/>
    <col min="12803" max="12803" width="19.28515625" customWidth="1"/>
    <col min="12804" max="12804" width="10.85546875" customWidth="1"/>
    <col min="12805" max="12805" width="14.5703125" customWidth="1"/>
    <col min="12806" max="12806" width="16.42578125" customWidth="1"/>
    <col min="12807" max="12807" width="10.85546875" customWidth="1"/>
    <col min="12808" max="12808" width="8.140625" customWidth="1"/>
    <col min="12809" max="12809" width="16.7109375" customWidth="1"/>
    <col min="12810" max="12810" width="10.85546875" customWidth="1"/>
    <col min="12811" max="12811" width="12.5703125" customWidth="1"/>
    <col min="12812" max="12812" width="13.7109375" customWidth="1"/>
    <col min="12813" max="12813" width="10.85546875" customWidth="1"/>
    <col min="12814" max="12814" width="12.85546875" customWidth="1"/>
    <col min="12815" max="12815" width="23.42578125" customWidth="1"/>
    <col min="12816" max="12816" width="10.85546875" customWidth="1"/>
    <col min="12817" max="12817" width="13.140625" customWidth="1"/>
    <col min="12818" max="12818" width="8.28515625" customWidth="1"/>
    <col min="12819" max="12819" width="7.28515625" customWidth="1"/>
    <col min="12820" max="12820" width="16.42578125" customWidth="1"/>
    <col min="12821" max="12821" width="15.85546875" customWidth="1"/>
    <col min="12822" max="12822" width="13.7109375" customWidth="1"/>
    <col min="12823" max="12823" width="12.28515625" customWidth="1"/>
    <col min="12824" max="12824" width="13.7109375" customWidth="1"/>
    <col min="12825" max="12825" width="13.42578125" customWidth="1"/>
    <col min="12826" max="12826" width="11" customWidth="1"/>
    <col min="12827" max="12827" width="13.140625" customWidth="1"/>
    <col min="12828" max="12828" width="13.7109375" customWidth="1"/>
    <col min="12829" max="12829" width="13.28515625" customWidth="1"/>
    <col min="12830" max="12830" width="15.140625" customWidth="1"/>
    <col min="12831" max="12833" width="13.7109375" customWidth="1"/>
    <col min="12834" max="12834" width="15.28515625" customWidth="1"/>
    <col min="12835" max="12835" width="16" customWidth="1"/>
    <col min="12836" max="12839" width="13.7109375" customWidth="1"/>
    <col min="12840" max="12840" width="15.140625" customWidth="1"/>
    <col min="12841" max="12843" width="12.140625" customWidth="1"/>
    <col min="12844" max="12844" width="13.7109375" customWidth="1"/>
    <col min="12845" max="12845" width="16.140625" customWidth="1"/>
    <col min="12846" max="12847" width="12.140625" customWidth="1"/>
    <col min="12848" max="12849" width="13.7109375" customWidth="1"/>
    <col min="12850" max="12850" width="15.85546875" customWidth="1"/>
    <col min="12851" max="12851" width="16.5703125" customWidth="1"/>
    <col min="12852" max="12857" width="13.7109375" customWidth="1"/>
    <col min="12858" max="12858" width="16.140625" customWidth="1"/>
    <col min="12859" max="12859" width="15.140625" customWidth="1"/>
    <col min="12860" max="12860" width="15.85546875" customWidth="1"/>
    <col min="12861" max="12864" width="13.7109375" customWidth="1"/>
    <col min="12865" max="12865" width="16.85546875" customWidth="1"/>
    <col min="12866" max="12869" width="13.7109375" customWidth="1"/>
    <col min="12870" max="12870" width="18.28515625" customWidth="1"/>
    <col min="12871" max="12874" width="13.7109375" customWidth="1"/>
    <col min="12875" max="12875" width="17" customWidth="1"/>
    <col min="12876" max="12879" width="13.7109375" customWidth="1"/>
    <col min="12880" max="12880" width="14.85546875" customWidth="1"/>
    <col min="12881" max="12883" width="13.7109375" customWidth="1"/>
    <col min="12884" max="12884" width="13" customWidth="1"/>
    <col min="12885" max="12885" width="16.5703125" customWidth="1"/>
    <col min="12886" max="12886" width="13.7109375" customWidth="1"/>
    <col min="12887" max="12887" width="16" customWidth="1"/>
    <col min="12888" max="12889" width="13.7109375" customWidth="1"/>
    <col min="12890" max="12890" width="15.28515625" customWidth="1"/>
    <col min="12891" max="12894" width="13.7109375" customWidth="1"/>
    <col min="12895" max="12895" width="15.5703125" customWidth="1"/>
    <col min="12896" max="12898" width="13.7109375" customWidth="1"/>
    <col min="12899" max="12899" width="15.140625" customWidth="1"/>
    <col min="12900" max="12900" width="19.7109375" customWidth="1"/>
    <col min="12901" max="12904" width="13.7109375" customWidth="1"/>
    <col min="12905" max="12905" width="19.7109375" customWidth="1"/>
    <col min="12906" max="12908" width="13.7109375" customWidth="1"/>
    <col min="12909" max="12909" width="12.5703125" customWidth="1"/>
    <col min="12910" max="12910" width="11.5703125" customWidth="1"/>
    <col min="12911" max="12911" width="6" customWidth="1"/>
    <col min="12912" max="12912" width="17.85546875" customWidth="1"/>
    <col min="13057" max="13057" width="31.140625" customWidth="1"/>
    <col min="13058" max="13058" width="7.7109375" customWidth="1"/>
    <col min="13059" max="13059" width="19.28515625" customWidth="1"/>
    <col min="13060" max="13060" width="10.85546875" customWidth="1"/>
    <col min="13061" max="13061" width="14.5703125" customWidth="1"/>
    <col min="13062" max="13062" width="16.42578125" customWidth="1"/>
    <col min="13063" max="13063" width="10.85546875" customWidth="1"/>
    <col min="13064" max="13064" width="8.140625" customWidth="1"/>
    <col min="13065" max="13065" width="16.7109375" customWidth="1"/>
    <col min="13066" max="13066" width="10.85546875" customWidth="1"/>
    <col min="13067" max="13067" width="12.5703125" customWidth="1"/>
    <col min="13068" max="13068" width="13.7109375" customWidth="1"/>
    <col min="13069" max="13069" width="10.85546875" customWidth="1"/>
    <col min="13070" max="13070" width="12.85546875" customWidth="1"/>
    <col min="13071" max="13071" width="23.42578125" customWidth="1"/>
    <col min="13072" max="13072" width="10.85546875" customWidth="1"/>
    <col min="13073" max="13073" width="13.140625" customWidth="1"/>
    <col min="13074" max="13074" width="8.28515625" customWidth="1"/>
    <col min="13075" max="13075" width="7.28515625" customWidth="1"/>
    <col min="13076" max="13076" width="16.42578125" customWidth="1"/>
    <col min="13077" max="13077" width="15.85546875" customWidth="1"/>
    <col min="13078" max="13078" width="13.7109375" customWidth="1"/>
    <col min="13079" max="13079" width="12.28515625" customWidth="1"/>
    <col min="13080" max="13080" width="13.7109375" customWidth="1"/>
    <col min="13081" max="13081" width="13.42578125" customWidth="1"/>
    <col min="13082" max="13082" width="11" customWidth="1"/>
    <col min="13083" max="13083" width="13.140625" customWidth="1"/>
    <col min="13084" max="13084" width="13.7109375" customWidth="1"/>
    <col min="13085" max="13085" width="13.28515625" customWidth="1"/>
    <col min="13086" max="13086" width="15.140625" customWidth="1"/>
    <col min="13087" max="13089" width="13.7109375" customWidth="1"/>
    <col min="13090" max="13090" width="15.28515625" customWidth="1"/>
    <col min="13091" max="13091" width="16" customWidth="1"/>
    <col min="13092" max="13095" width="13.7109375" customWidth="1"/>
    <col min="13096" max="13096" width="15.140625" customWidth="1"/>
    <col min="13097" max="13099" width="12.140625" customWidth="1"/>
    <col min="13100" max="13100" width="13.7109375" customWidth="1"/>
    <col min="13101" max="13101" width="16.140625" customWidth="1"/>
    <col min="13102" max="13103" width="12.140625" customWidth="1"/>
    <col min="13104" max="13105" width="13.7109375" customWidth="1"/>
    <col min="13106" max="13106" width="15.85546875" customWidth="1"/>
    <col min="13107" max="13107" width="16.5703125" customWidth="1"/>
    <col min="13108" max="13113" width="13.7109375" customWidth="1"/>
    <col min="13114" max="13114" width="16.140625" customWidth="1"/>
    <col min="13115" max="13115" width="15.140625" customWidth="1"/>
    <col min="13116" max="13116" width="15.85546875" customWidth="1"/>
    <col min="13117" max="13120" width="13.7109375" customWidth="1"/>
    <col min="13121" max="13121" width="16.85546875" customWidth="1"/>
    <col min="13122" max="13125" width="13.7109375" customWidth="1"/>
    <col min="13126" max="13126" width="18.28515625" customWidth="1"/>
    <col min="13127" max="13130" width="13.7109375" customWidth="1"/>
    <col min="13131" max="13131" width="17" customWidth="1"/>
    <col min="13132" max="13135" width="13.7109375" customWidth="1"/>
    <col min="13136" max="13136" width="14.85546875" customWidth="1"/>
    <col min="13137" max="13139" width="13.7109375" customWidth="1"/>
    <col min="13140" max="13140" width="13" customWidth="1"/>
    <col min="13141" max="13141" width="16.5703125" customWidth="1"/>
    <col min="13142" max="13142" width="13.7109375" customWidth="1"/>
    <col min="13143" max="13143" width="16" customWidth="1"/>
    <col min="13144" max="13145" width="13.7109375" customWidth="1"/>
    <col min="13146" max="13146" width="15.28515625" customWidth="1"/>
    <col min="13147" max="13150" width="13.7109375" customWidth="1"/>
    <col min="13151" max="13151" width="15.5703125" customWidth="1"/>
    <col min="13152" max="13154" width="13.7109375" customWidth="1"/>
    <col min="13155" max="13155" width="15.140625" customWidth="1"/>
    <col min="13156" max="13156" width="19.7109375" customWidth="1"/>
    <col min="13157" max="13160" width="13.7109375" customWidth="1"/>
    <col min="13161" max="13161" width="19.7109375" customWidth="1"/>
    <col min="13162" max="13164" width="13.7109375" customWidth="1"/>
    <col min="13165" max="13165" width="12.5703125" customWidth="1"/>
    <col min="13166" max="13166" width="11.5703125" customWidth="1"/>
    <col min="13167" max="13167" width="6" customWidth="1"/>
    <col min="13168" max="13168" width="17.85546875" customWidth="1"/>
    <col min="13313" max="13313" width="31.140625" customWidth="1"/>
    <col min="13314" max="13314" width="7.7109375" customWidth="1"/>
    <col min="13315" max="13315" width="19.28515625" customWidth="1"/>
    <col min="13316" max="13316" width="10.85546875" customWidth="1"/>
    <col min="13317" max="13317" width="14.5703125" customWidth="1"/>
    <col min="13318" max="13318" width="16.42578125" customWidth="1"/>
    <col min="13319" max="13319" width="10.85546875" customWidth="1"/>
    <col min="13320" max="13320" width="8.140625" customWidth="1"/>
    <col min="13321" max="13321" width="16.7109375" customWidth="1"/>
    <col min="13322" max="13322" width="10.85546875" customWidth="1"/>
    <col min="13323" max="13323" width="12.5703125" customWidth="1"/>
    <col min="13324" max="13324" width="13.7109375" customWidth="1"/>
    <col min="13325" max="13325" width="10.85546875" customWidth="1"/>
    <col min="13326" max="13326" width="12.85546875" customWidth="1"/>
    <col min="13327" max="13327" width="23.42578125" customWidth="1"/>
    <col min="13328" max="13328" width="10.85546875" customWidth="1"/>
    <col min="13329" max="13329" width="13.140625" customWidth="1"/>
    <col min="13330" max="13330" width="8.28515625" customWidth="1"/>
    <col min="13331" max="13331" width="7.28515625" customWidth="1"/>
    <col min="13332" max="13332" width="16.42578125" customWidth="1"/>
    <col min="13333" max="13333" width="15.85546875" customWidth="1"/>
    <col min="13334" max="13334" width="13.7109375" customWidth="1"/>
    <col min="13335" max="13335" width="12.28515625" customWidth="1"/>
    <col min="13336" max="13336" width="13.7109375" customWidth="1"/>
    <col min="13337" max="13337" width="13.42578125" customWidth="1"/>
    <col min="13338" max="13338" width="11" customWidth="1"/>
    <col min="13339" max="13339" width="13.140625" customWidth="1"/>
    <col min="13340" max="13340" width="13.7109375" customWidth="1"/>
    <col min="13341" max="13341" width="13.28515625" customWidth="1"/>
    <col min="13342" max="13342" width="15.140625" customWidth="1"/>
    <col min="13343" max="13345" width="13.7109375" customWidth="1"/>
    <col min="13346" max="13346" width="15.28515625" customWidth="1"/>
    <col min="13347" max="13347" width="16" customWidth="1"/>
    <col min="13348" max="13351" width="13.7109375" customWidth="1"/>
    <col min="13352" max="13352" width="15.140625" customWidth="1"/>
    <col min="13353" max="13355" width="12.140625" customWidth="1"/>
    <col min="13356" max="13356" width="13.7109375" customWidth="1"/>
    <col min="13357" max="13357" width="16.140625" customWidth="1"/>
    <col min="13358" max="13359" width="12.140625" customWidth="1"/>
    <col min="13360" max="13361" width="13.7109375" customWidth="1"/>
    <col min="13362" max="13362" width="15.85546875" customWidth="1"/>
    <col min="13363" max="13363" width="16.5703125" customWidth="1"/>
    <col min="13364" max="13369" width="13.7109375" customWidth="1"/>
    <col min="13370" max="13370" width="16.140625" customWidth="1"/>
    <col min="13371" max="13371" width="15.140625" customWidth="1"/>
    <col min="13372" max="13372" width="15.85546875" customWidth="1"/>
    <col min="13373" max="13376" width="13.7109375" customWidth="1"/>
    <col min="13377" max="13377" width="16.85546875" customWidth="1"/>
    <col min="13378" max="13381" width="13.7109375" customWidth="1"/>
    <col min="13382" max="13382" width="18.28515625" customWidth="1"/>
    <col min="13383" max="13386" width="13.7109375" customWidth="1"/>
    <col min="13387" max="13387" width="17" customWidth="1"/>
    <col min="13388" max="13391" width="13.7109375" customWidth="1"/>
    <col min="13392" max="13392" width="14.85546875" customWidth="1"/>
    <col min="13393" max="13395" width="13.7109375" customWidth="1"/>
    <col min="13396" max="13396" width="13" customWidth="1"/>
    <col min="13397" max="13397" width="16.5703125" customWidth="1"/>
    <col min="13398" max="13398" width="13.7109375" customWidth="1"/>
    <col min="13399" max="13399" width="16" customWidth="1"/>
    <col min="13400" max="13401" width="13.7109375" customWidth="1"/>
    <col min="13402" max="13402" width="15.28515625" customWidth="1"/>
    <col min="13403" max="13406" width="13.7109375" customWidth="1"/>
    <col min="13407" max="13407" width="15.5703125" customWidth="1"/>
    <col min="13408" max="13410" width="13.7109375" customWidth="1"/>
    <col min="13411" max="13411" width="15.140625" customWidth="1"/>
    <col min="13412" max="13412" width="19.7109375" customWidth="1"/>
    <col min="13413" max="13416" width="13.7109375" customWidth="1"/>
    <col min="13417" max="13417" width="19.7109375" customWidth="1"/>
    <col min="13418" max="13420" width="13.7109375" customWidth="1"/>
    <col min="13421" max="13421" width="12.5703125" customWidth="1"/>
    <col min="13422" max="13422" width="11.5703125" customWidth="1"/>
    <col min="13423" max="13423" width="6" customWidth="1"/>
    <col min="13424" max="13424" width="17.85546875" customWidth="1"/>
    <col min="13569" max="13569" width="31.140625" customWidth="1"/>
    <col min="13570" max="13570" width="7.7109375" customWidth="1"/>
    <col min="13571" max="13571" width="19.28515625" customWidth="1"/>
    <col min="13572" max="13572" width="10.85546875" customWidth="1"/>
    <col min="13573" max="13573" width="14.5703125" customWidth="1"/>
    <col min="13574" max="13574" width="16.42578125" customWidth="1"/>
    <col min="13575" max="13575" width="10.85546875" customWidth="1"/>
    <col min="13576" max="13576" width="8.140625" customWidth="1"/>
    <col min="13577" max="13577" width="16.7109375" customWidth="1"/>
    <col min="13578" max="13578" width="10.85546875" customWidth="1"/>
    <col min="13579" max="13579" width="12.5703125" customWidth="1"/>
    <col min="13580" max="13580" width="13.7109375" customWidth="1"/>
    <col min="13581" max="13581" width="10.85546875" customWidth="1"/>
    <col min="13582" max="13582" width="12.85546875" customWidth="1"/>
    <col min="13583" max="13583" width="23.42578125" customWidth="1"/>
    <col min="13584" max="13584" width="10.85546875" customWidth="1"/>
    <col min="13585" max="13585" width="13.140625" customWidth="1"/>
    <col min="13586" max="13586" width="8.28515625" customWidth="1"/>
    <col min="13587" max="13587" width="7.28515625" customWidth="1"/>
    <col min="13588" max="13588" width="16.42578125" customWidth="1"/>
    <col min="13589" max="13589" width="15.85546875" customWidth="1"/>
    <col min="13590" max="13590" width="13.7109375" customWidth="1"/>
    <col min="13591" max="13591" width="12.28515625" customWidth="1"/>
    <col min="13592" max="13592" width="13.7109375" customWidth="1"/>
    <col min="13593" max="13593" width="13.42578125" customWidth="1"/>
    <col min="13594" max="13594" width="11" customWidth="1"/>
    <col min="13595" max="13595" width="13.140625" customWidth="1"/>
    <col min="13596" max="13596" width="13.7109375" customWidth="1"/>
    <col min="13597" max="13597" width="13.28515625" customWidth="1"/>
    <col min="13598" max="13598" width="15.140625" customWidth="1"/>
    <col min="13599" max="13601" width="13.7109375" customWidth="1"/>
    <col min="13602" max="13602" width="15.28515625" customWidth="1"/>
    <col min="13603" max="13603" width="16" customWidth="1"/>
    <col min="13604" max="13607" width="13.7109375" customWidth="1"/>
    <col min="13608" max="13608" width="15.140625" customWidth="1"/>
    <col min="13609" max="13611" width="12.140625" customWidth="1"/>
    <col min="13612" max="13612" width="13.7109375" customWidth="1"/>
    <col min="13613" max="13613" width="16.140625" customWidth="1"/>
    <col min="13614" max="13615" width="12.140625" customWidth="1"/>
    <col min="13616" max="13617" width="13.7109375" customWidth="1"/>
    <col min="13618" max="13618" width="15.85546875" customWidth="1"/>
    <col min="13619" max="13619" width="16.5703125" customWidth="1"/>
    <col min="13620" max="13625" width="13.7109375" customWidth="1"/>
    <col min="13626" max="13626" width="16.140625" customWidth="1"/>
    <col min="13627" max="13627" width="15.140625" customWidth="1"/>
    <col min="13628" max="13628" width="15.85546875" customWidth="1"/>
    <col min="13629" max="13632" width="13.7109375" customWidth="1"/>
    <col min="13633" max="13633" width="16.85546875" customWidth="1"/>
    <col min="13634" max="13637" width="13.7109375" customWidth="1"/>
    <col min="13638" max="13638" width="18.28515625" customWidth="1"/>
    <col min="13639" max="13642" width="13.7109375" customWidth="1"/>
    <col min="13643" max="13643" width="17" customWidth="1"/>
    <col min="13644" max="13647" width="13.7109375" customWidth="1"/>
    <col min="13648" max="13648" width="14.85546875" customWidth="1"/>
    <col min="13649" max="13651" width="13.7109375" customWidth="1"/>
    <col min="13652" max="13652" width="13" customWidth="1"/>
    <col min="13653" max="13653" width="16.5703125" customWidth="1"/>
    <col min="13654" max="13654" width="13.7109375" customWidth="1"/>
    <col min="13655" max="13655" width="16" customWidth="1"/>
    <col min="13656" max="13657" width="13.7109375" customWidth="1"/>
    <col min="13658" max="13658" width="15.28515625" customWidth="1"/>
    <col min="13659" max="13662" width="13.7109375" customWidth="1"/>
    <col min="13663" max="13663" width="15.5703125" customWidth="1"/>
    <col min="13664" max="13666" width="13.7109375" customWidth="1"/>
    <col min="13667" max="13667" width="15.140625" customWidth="1"/>
    <col min="13668" max="13668" width="19.7109375" customWidth="1"/>
    <col min="13669" max="13672" width="13.7109375" customWidth="1"/>
    <col min="13673" max="13673" width="19.7109375" customWidth="1"/>
    <col min="13674" max="13676" width="13.7109375" customWidth="1"/>
    <col min="13677" max="13677" width="12.5703125" customWidth="1"/>
    <col min="13678" max="13678" width="11.5703125" customWidth="1"/>
    <col min="13679" max="13679" width="6" customWidth="1"/>
    <col min="13680" max="13680" width="17.85546875" customWidth="1"/>
    <col min="13825" max="13825" width="31.140625" customWidth="1"/>
    <col min="13826" max="13826" width="7.7109375" customWidth="1"/>
    <col min="13827" max="13827" width="19.28515625" customWidth="1"/>
    <col min="13828" max="13828" width="10.85546875" customWidth="1"/>
    <col min="13829" max="13829" width="14.5703125" customWidth="1"/>
    <col min="13830" max="13830" width="16.42578125" customWidth="1"/>
    <col min="13831" max="13831" width="10.85546875" customWidth="1"/>
    <col min="13832" max="13832" width="8.140625" customWidth="1"/>
    <col min="13833" max="13833" width="16.7109375" customWidth="1"/>
    <col min="13834" max="13834" width="10.85546875" customWidth="1"/>
    <col min="13835" max="13835" width="12.5703125" customWidth="1"/>
    <col min="13836" max="13836" width="13.7109375" customWidth="1"/>
    <col min="13837" max="13837" width="10.85546875" customWidth="1"/>
    <col min="13838" max="13838" width="12.85546875" customWidth="1"/>
    <col min="13839" max="13839" width="23.42578125" customWidth="1"/>
    <col min="13840" max="13840" width="10.85546875" customWidth="1"/>
    <col min="13841" max="13841" width="13.140625" customWidth="1"/>
    <col min="13842" max="13842" width="8.28515625" customWidth="1"/>
    <col min="13843" max="13843" width="7.28515625" customWidth="1"/>
    <col min="13844" max="13844" width="16.42578125" customWidth="1"/>
    <col min="13845" max="13845" width="15.85546875" customWidth="1"/>
    <col min="13846" max="13846" width="13.7109375" customWidth="1"/>
    <col min="13847" max="13847" width="12.28515625" customWidth="1"/>
    <col min="13848" max="13848" width="13.7109375" customWidth="1"/>
    <col min="13849" max="13849" width="13.42578125" customWidth="1"/>
    <col min="13850" max="13850" width="11" customWidth="1"/>
    <col min="13851" max="13851" width="13.140625" customWidth="1"/>
    <col min="13852" max="13852" width="13.7109375" customWidth="1"/>
    <col min="13853" max="13853" width="13.28515625" customWidth="1"/>
    <col min="13854" max="13854" width="15.140625" customWidth="1"/>
    <col min="13855" max="13857" width="13.7109375" customWidth="1"/>
    <col min="13858" max="13858" width="15.28515625" customWidth="1"/>
    <col min="13859" max="13859" width="16" customWidth="1"/>
    <col min="13860" max="13863" width="13.7109375" customWidth="1"/>
    <col min="13864" max="13864" width="15.140625" customWidth="1"/>
    <col min="13865" max="13867" width="12.140625" customWidth="1"/>
    <col min="13868" max="13868" width="13.7109375" customWidth="1"/>
    <col min="13869" max="13869" width="16.140625" customWidth="1"/>
    <col min="13870" max="13871" width="12.140625" customWidth="1"/>
    <col min="13872" max="13873" width="13.7109375" customWidth="1"/>
    <col min="13874" max="13874" width="15.85546875" customWidth="1"/>
    <col min="13875" max="13875" width="16.5703125" customWidth="1"/>
    <col min="13876" max="13881" width="13.7109375" customWidth="1"/>
    <col min="13882" max="13882" width="16.140625" customWidth="1"/>
    <col min="13883" max="13883" width="15.140625" customWidth="1"/>
    <col min="13884" max="13884" width="15.85546875" customWidth="1"/>
    <col min="13885" max="13888" width="13.7109375" customWidth="1"/>
    <col min="13889" max="13889" width="16.85546875" customWidth="1"/>
    <col min="13890" max="13893" width="13.7109375" customWidth="1"/>
    <col min="13894" max="13894" width="18.28515625" customWidth="1"/>
    <col min="13895" max="13898" width="13.7109375" customWidth="1"/>
    <col min="13899" max="13899" width="17" customWidth="1"/>
    <col min="13900" max="13903" width="13.7109375" customWidth="1"/>
    <col min="13904" max="13904" width="14.85546875" customWidth="1"/>
    <col min="13905" max="13907" width="13.7109375" customWidth="1"/>
    <col min="13908" max="13908" width="13" customWidth="1"/>
    <col min="13909" max="13909" width="16.5703125" customWidth="1"/>
    <col min="13910" max="13910" width="13.7109375" customWidth="1"/>
    <col min="13911" max="13911" width="16" customWidth="1"/>
    <col min="13912" max="13913" width="13.7109375" customWidth="1"/>
    <col min="13914" max="13914" width="15.28515625" customWidth="1"/>
    <col min="13915" max="13918" width="13.7109375" customWidth="1"/>
    <col min="13919" max="13919" width="15.5703125" customWidth="1"/>
    <col min="13920" max="13922" width="13.7109375" customWidth="1"/>
    <col min="13923" max="13923" width="15.140625" customWidth="1"/>
    <col min="13924" max="13924" width="19.7109375" customWidth="1"/>
    <col min="13925" max="13928" width="13.7109375" customWidth="1"/>
    <col min="13929" max="13929" width="19.7109375" customWidth="1"/>
    <col min="13930" max="13932" width="13.7109375" customWidth="1"/>
    <col min="13933" max="13933" width="12.5703125" customWidth="1"/>
    <col min="13934" max="13934" width="11.5703125" customWidth="1"/>
    <col min="13935" max="13935" width="6" customWidth="1"/>
    <col min="13936" max="13936" width="17.85546875" customWidth="1"/>
    <col min="14081" max="14081" width="31.140625" customWidth="1"/>
    <col min="14082" max="14082" width="7.7109375" customWidth="1"/>
    <col min="14083" max="14083" width="19.28515625" customWidth="1"/>
    <col min="14084" max="14084" width="10.85546875" customWidth="1"/>
    <col min="14085" max="14085" width="14.5703125" customWidth="1"/>
    <col min="14086" max="14086" width="16.42578125" customWidth="1"/>
    <col min="14087" max="14087" width="10.85546875" customWidth="1"/>
    <col min="14088" max="14088" width="8.140625" customWidth="1"/>
    <col min="14089" max="14089" width="16.7109375" customWidth="1"/>
    <col min="14090" max="14090" width="10.85546875" customWidth="1"/>
    <col min="14091" max="14091" width="12.5703125" customWidth="1"/>
    <col min="14092" max="14092" width="13.7109375" customWidth="1"/>
    <col min="14093" max="14093" width="10.85546875" customWidth="1"/>
    <col min="14094" max="14094" width="12.85546875" customWidth="1"/>
    <col min="14095" max="14095" width="23.42578125" customWidth="1"/>
    <col min="14096" max="14096" width="10.85546875" customWidth="1"/>
    <col min="14097" max="14097" width="13.140625" customWidth="1"/>
    <col min="14098" max="14098" width="8.28515625" customWidth="1"/>
    <col min="14099" max="14099" width="7.28515625" customWidth="1"/>
    <col min="14100" max="14100" width="16.42578125" customWidth="1"/>
    <col min="14101" max="14101" width="15.85546875" customWidth="1"/>
    <col min="14102" max="14102" width="13.7109375" customWidth="1"/>
    <col min="14103" max="14103" width="12.28515625" customWidth="1"/>
    <col min="14104" max="14104" width="13.7109375" customWidth="1"/>
    <col min="14105" max="14105" width="13.42578125" customWidth="1"/>
    <col min="14106" max="14106" width="11" customWidth="1"/>
    <col min="14107" max="14107" width="13.140625" customWidth="1"/>
    <col min="14108" max="14108" width="13.7109375" customWidth="1"/>
    <col min="14109" max="14109" width="13.28515625" customWidth="1"/>
    <col min="14110" max="14110" width="15.140625" customWidth="1"/>
    <col min="14111" max="14113" width="13.7109375" customWidth="1"/>
    <col min="14114" max="14114" width="15.28515625" customWidth="1"/>
    <col min="14115" max="14115" width="16" customWidth="1"/>
    <col min="14116" max="14119" width="13.7109375" customWidth="1"/>
    <col min="14120" max="14120" width="15.140625" customWidth="1"/>
    <col min="14121" max="14123" width="12.140625" customWidth="1"/>
    <col min="14124" max="14124" width="13.7109375" customWidth="1"/>
    <col min="14125" max="14125" width="16.140625" customWidth="1"/>
    <col min="14126" max="14127" width="12.140625" customWidth="1"/>
    <col min="14128" max="14129" width="13.7109375" customWidth="1"/>
    <col min="14130" max="14130" width="15.85546875" customWidth="1"/>
    <col min="14131" max="14131" width="16.5703125" customWidth="1"/>
    <col min="14132" max="14137" width="13.7109375" customWidth="1"/>
    <col min="14138" max="14138" width="16.140625" customWidth="1"/>
    <col min="14139" max="14139" width="15.140625" customWidth="1"/>
    <col min="14140" max="14140" width="15.85546875" customWidth="1"/>
    <col min="14141" max="14144" width="13.7109375" customWidth="1"/>
    <col min="14145" max="14145" width="16.85546875" customWidth="1"/>
    <col min="14146" max="14149" width="13.7109375" customWidth="1"/>
    <col min="14150" max="14150" width="18.28515625" customWidth="1"/>
    <col min="14151" max="14154" width="13.7109375" customWidth="1"/>
    <col min="14155" max="14155" width="17" customWidth="1"/>
    <col min="14156" max="14159" width="13.7109375" customWidth="1"/>
    <col min="14160" max="14160" width="14.85546875" customWidth="1"/>
    <col min="14161" max="14163" width="13.7109375" customWidth="1"/>
    <col min="14164" max="14164" width="13" customWidth="1"/>
    <col min="14165" max="14165" width="16.5703125" customWidth="1"/>
    <col min="14166" max="14166" width="13.7109375" customWidth="1"/>
    <col min="14167" max="14167" width="16" customWidth="1"/>
    <col min="14168" max="14169" width="13.7109375" customWidth="1"/>
    <col min="14170" max="14170" width="15.28515625" customWidth="1"/>
    <col min="14171" max="14174" width="13.7109375" customWidth="1"/>
    <col min="14175" max="14175" width="15.5703125" customWidth="1"/>
    <col min="14176" max="14178" width="13.7109375" customWidth="1"/>
    <col min="14179" max="14179" width="15.140625" customWidth="1"/>
    <col min="14180" max="14180" width="19.7109375" customWidth="1"/>
    <col min="14181" max="14184" width="13.7109375" customWidth="1"/>
    <col min="14185" max="14185" width="19.7109375" customWidth="1"/>
    <col min="14186" max="14188" width="13.7109375" customWidth="1"/>
    <col min="14189" max="14189" width="12.5703125" customWidth="1"/>
    <col min="14190" max="14190" width="11.5703125" customWidth="1"/>
    <col min="14191" max="14191" width="6" customWidth="1"/>
    <col min="14192" max="14192" width="17.85546875" customWidth="1"/>
    <col min="14337" max="14337" width="31.140625" customWidth="1"/>
    <col min="14338" max="14338" width="7.7109375" customWidth="1"/>
    <col min="14339" max="14339" width="19.28515625" customWidth="1"/>
    <col min="14340" max="14340" width="10.85546875" customWidth="1"/>
    <col min="14341" max="14341" width="14.5703125" customWidth="1"/>
    <col min="14342" max="14342" width="16.42578125" customWidth="1"/>
    <col min="14343" max="14343" width="10.85546875" customWidth="1"/>
    <col min="14344" max="14344" width="8.140625" customWidth="1"/>
    <col min="14345" max="14345" width="16.7109375" customWidth="1"/>
    <col min="14346" max="14346" width="10.85546875" customWidth="1"/>
    <col min="14347" max="14347" width="12.5703125" customWidth="1"/>
    <col min="14348" max="14348" width="13.7109375" customWidth="1"/>
    <col min="14349" max="14349" width="10.85546875" customWidth="1"/>
    <col min="14350" max="14350" width="12.85546875" customWidth="1"/>
    <col min="14351" max="14351" width="23.42578125" customWidth="1"/>
    <col min="14352" max="14352" width="10.85546875" customWidth="1"/>
    <col min="14353" max="14353" width="13.140625" customWidth="1"/>
    <col min="14354" max="14354" width="8.28515625" customWidth="1"/>
    <col min="14355" max="14355" width="7.28515625" customWidth="1"/>
    <col min="14356" max="14356" width="16.42578125" customWidth="1"/>
    <col min="14357" max="14357" width="15.85546875" customWidth="1"/>
    <col min="14358" max="14358" width="13.7109375" customWidth="1"/>
    <col min="14359" max="14359" width="12.28515625" customWidth="1"/>
    <col min="14360" max="14360" width="13.7109375" customWidth="1"/>
    <col min="14361" max="14361" width="13.42578125" customWidth="1"/>
    <col min="14362" max="14362" width="11" customWidth="1"/>
    <col min="14363" max="14363" width="13.140625" customWidth="1"/>
    <col min="14364" max="14364" width="13.7109375" customWidth="1"/>
    <col min="14365" max="14365" width="13.28515625" customWidth="1"/>
    <col min="14366" max="14366" width="15.140625" customWidth="1"/>
    <col min="14367" max="14369" width="13.7109375" customWidth="1"/>
    <col min="14370" max="14370" width="15.28515625" customWidth="1"/>
    <col min="14371" max="14371" width="16" customWidth="1"/>
    <col min="14372" max="14375" width="13.7109375" customWidth="1"/>
    <col min="14376" max="14376" width="15.140625" customWidth="1"/>
    <col min="14377" max="14379" width="12.140625" customWidth="1"/>
    <col min="14380" max="14380" width="13.7109375" customWidth="1"/>
    <col min="14381" max="14381" width="16.140625" customWidth="1"/>
    <col min="14382" max="14383" width="12.140625" customWidth="1"/>
    <col min="14384" max="14385" width="13.7109375" customWidth="1"/>
    <col min="14386" max="14386" width="15.85546875" customWidth="1"/>
    <col min="14387" max="14387" width="16.5703125" customWidth="1"/>
    <col min="14388" max="14393" width="13.7109375" customWidth="1"/>
    <col min="14394" max="14394" width="16.140625" customWidth="1"/>
    <col min="14395" max="14395" width="15.140625" customWidth="1"/>
    <col min="14396" max="14396" width="15.85546875" customWidth="1"/>
    <col min="14397" max="14400" width="13.7109375" customWidth="1"/>
    <col min="14401" max="14401" width="16.85546875" customWidth="1"/>
    <col min="14402" max="14405" width="13.7109375" customWidth="1"/>
    <col min="14406" max="14406" width="18.28515625" customWidth="1"/>
    <col min="14407" max="14410" width="13.7109375" customWidth="1"/>
    <col min="14411" max="14411" width="17" customWidth="1"/>
    <col min="14412" max="14415" width="13.7109375" customWidth="1"/>
    <col min="14416" max="14416" width="14.85546875" customWidth="1"/>
    <col min="14417" max="14419" width="13.7109375" customWidth="1"/>
    <col min="14420" max="14420" width="13" customWidth="1"/>
    <col min="14421" max="14421" width="16.5703125" customWidth="1"/>
    <col min="14422" max="14422" width="13.7109375" customWidth="1"/>
    <col min="14423" max="14423" width="16" customWidth="1"/>
    <col min="14424" max="14425" width="13.7109375" customWidth="1"/>
    <col min="14426" max="14426" width="15.28515625" customWidth="1"/>
    <col min="14427" max="14430" width="13.7109375" customWidth="1"/>
    <col min="14431" max="14431" width="15.5703125" customWidth="1"/>
    <col min="14432" max="14434" width="13.7109375" customWidth="1"/>
    <col min="14435" max="14435" width="15.140625" customWidth="1"/>
    <col min="14436" max="14436" width="19.7109375" customWidth="1"/>
    <col min="14437" max="14440" width="13.7109375" customWidth="1"/>
    <col min="14441" max="14441" width="19.7109375" customWidth="1"/>
    <col min="14442" max="14444" width="13.7109375" customWidth="1"/>
    <col min="14445" max="14445" width="12.5703125" customWidth="1"/>
    <col min="14446" max="14446" width="11.5703125" customWidth="1"/>
    <col min="14447" max="14447" width="6" customWidth="1"/>
    <col min="14448" max="14448" width="17.85546875" customWidth="1"/>
    <col min="14593" max="14593" width="31.140625" customWidth="1"/>
    <col min="14594" max="14594" width="7.7109375" customWidth="1"/>
    <col min="14595" max="14595" width="19.28515625" customWidth="1"/>
    <col min="14596" max="14596" width="10.85546875" customWidth="1"/>
    <col min="14597" max="14597" width="14.5703125" customWidth="1"/>
    <col min="14598" max="14598" width="16.42578125" customWidth="1"/>
    <col min="14599" max="14599" width="10.85546875" customWidth="1"/>
    <col min="14600" max="14600" width="8.140625" customWidth="1"/>
    <col min="14601" max="14601" width="16.7109375" customWidth="1"/>
    <col min="14602" max="14602" width="10.85546875" customWidth="1"/>
    <col min="14603" max="14603" width="12.5703125" customWidth="1"/>
    <col min="14604" max="14604" width="13.7109375" customWidth="1"/>
    <col min="14605" max="14605" width="10.85546875" customWidth="1"/>
    <col min="14606" max="14606" width="12.85546875" customWidth="1"/>
    <col min="14607" max="14607" width="23.42578125" customWidth="1"/>
    <col min="14608" max="14608" width="10.85546875" customWidth="1"/>
    <col min="14609" max="14609" width="13.140625" customWidth="1"/>
    <col min="14610" max="14610" width="8.28515625" customWidth="1"/>
    <col min="14611" max="14611" width="7.28515625" customWidth="1"/>
    <col min="14612" max="14612" width="16.42578125" customWidth="1"/>
    <col min="14613" max="14613" width="15.85546875" customWidth="1"/>
    <col min="14614" max="14614" width="13.7109375" customWidth="1"/>
    <col min="14615" max="14615" width="12.28515625" customWidth="1"/>
    <col min="14616" max="14616" width="13.7109375" customWidth="1"/>
    <col min="14617" max="14617" width="13.42578125" customWidth="1"/>
    <col min="14618" max="14618" width="11" customWidth="1"/>
    <col min="14619" max="14619" width="13.140625" customWidth="1"/>
    <col min="14620" max="14620" width="13.7109375" customWidth="1"/>
    <col min="14621" max="14621" width="13.28515625" customWidth="1"/>
    <col min="14622" max="14622" width="15.140625" customWidth="1"/>
    <col min="14623" max="14625" width="13.7109375" customWidth="1"/>
    <col min="14626" max="14626" width="15.28515625" customWidth="1"/>
    <col min="14627" max="14627" width="16" customWidth="1"/>
    <col min="14628" max="14631" width="13.7109375" customWidth="1"/>
    <col min="14632" max="14632" width="15.140625" customWidth="1"/>
    <col min="14633" max="14635" width="12.140625" customWidth="1"/>
    <col min="14636" max="14636" width="13.7109375" customWidth="1"/>
    <col min="14637" max="14637" width="16.140625" customWidth="1"/>
    <col min="14638" max="14639" width="12.140625" customWidth="1"/>
    <col min="14640" max="14641" width="13.7109375" customWidth="1"/>
    <col min="14642" max="14642" width="15.85546875" customWidth="1"/>
    <col min="14643" max="14643" width="16.5703125" customWidth="1"/>
    <col min="14644" max="14649" width="13.7109375" customWidth="1"/>
    <col min="14650" max="14650" width="16.140625" customWidth="1"/>
    <col min="14651" max="14651" width="15.140625" customWidth="1"/>
    <col min="14652" max="14652" width="15.85546875" customWidth="1"/>
    <col min="14653" max="14656" width="13.7109375" customWidth="1"/>
    <col min="14657" max="14657" width="16.85546875" customWidth="1"/>
    <col min="14658" max="14661" width="13.7109375" customWidth="1"/>
    <col min="14662" max="14662" width="18.28515625" customWidth="1"/>
    <col min="14663" max="14666" width="13.7109375" customWidth="1"/>
    <col min="14667" max="14667" width="17" customWidth="1"/>
    <col min="14668" max="14671" width="13.7109375" customWidth="1"/>
    <col min="14672" max="14672" width="14.85546875" customWidth="1"/>
    <col min="14673" max="14675" width="13.7109375" customWidth="1"/>
    <col min="14676" max="14676" width="13" customWidth="1"/>
    <col min="14677" max="14677" width="16.5703125" customWidth="1"/>
    <col min="14678" max="14678" width="13.7109375" customWidth="1"/>
    <col min="14679" max="14679" width="16" customWidth="1"/>
    <col min="14680" max="14681" width="13.7109375" customWidth="1"/>
    <col min="14682" max="14682" width="15.28515625" customWidth="1"/>
    <col min="14683" max="14686" width="13.7109375" customWidth="1"/>
    <col min="14687" max="14687" width="15.5703125" customWidth="1"/>
    <col min="14688" max="14690" width="13.7109375" customWidth="1"/>
    <col min="14691" max="14691" width="15.140625" customWidth="1"/>
    <col min="14692" max="14692" width="19.7109375" customWidth="1"/>
    <col min="14693" max="14696" width="13.7109375" customWidth="1"/>
    <col min="14697" max="14697" width="19.7109375" customWidth="1"/>
    <col min="14698" max="14700" width="13.7109375" customWidth="1"/>
    <col min="14701" max="14701" width="12.5703125" customWidth="1"/>
    <col min="14702" max="14702" width="11.5703125" customWidth="1"/>
    <col min="14703" max="14703" width="6" customWidth="1"/>
    <col min="14704" max="14704" width="17.85546875" customWidth="1"/>
    <col min="14849" max="14849" width="31.140625" customWidth="1"/>
    <col min="14850" max="14850" width="7.7109375" customWidth="1"/>
    <col min="14851" max="14851" width="19.28515625" customWidth="1"/>
    <col min="14852" max="14852" width="10.85546875" customWidth="1"/>
    <col min="14853" max="14853" width="14.5703125" customWidth="1"/>
    <col min="14854" max="14854" width="16.42578125" customWidth="1"/>
    <col min="14855" max="14855" width="10.85546875" customWidth="1"/>
    <col min="14856" max="14856" width="8.140625" customWidth="1"/>
    <col min="14857" max="14857" width="16.7109375" customWidth="1"/>
    <col min="14858" max="14858" width="10.85546875" customWidth="1"/>
    <col min="14859" max="14859" width="12.5703125" customWidth="1"/>
    <col min="14860" max="14860" width="13.7109375" customWidth="1"/>
    <col min="14861" max="14861" width="10.85546875" customWidth="1"/>
    <col min="14862" max="14862" width="12.85546875" customWidth="1"/>
    <col min="14863" max="14863" width="23.42578125" customWidth="1"/>
    <col min="14864" max="14864" width="10.85546875" customWidth="1"/>
    <col min="14865" max="14865" width="13.140625" customWidth="1"/>
    <col min="14866" max="14866" width="8.28515625" customWidth="1"/>
    <col min="14867" max="14867" width="7.28515625" customWidth="1"/>
    <col min="14868" max="14868" width="16.42578125" customWidth="1"/>
    <col min="14869" max="14869" width="15.85546875" customWidth="1"/>
    <col min="14870" max="14870" width="13.7109375" customWidth="1"/>
    <col min="14871" max="14871" width="12.28515625" customWidth="1"/>
    <col min="14872" max="14872" width="13.7109375" customWidth="1"/>
    <col min="14873" max="14873" width="13.42578125" customWidth="1"/>
    <col min="14874" max="14874" width="11" customWidth="1"/>
    <col min="14875" max="14875" width="13.140625" customWidth="1"/>
    <col min="14876" max="14876" width="13.7109375" customWidth="1"/>
    <col min="14877" max="14877" width="13.28515625" customWidth="1"/>
    <col min="14878" max="14878" width="15.140625" customWidth="1"/>
    <col min="14879" max="14881" width="13.7109375" customWidth="1"/>
    <col min="14882" max="14882" width="15.28515625" customWidth="1"/>
    <col min="14883" max="14883" width="16" customWidth="1"/>
    <col min="14884" max="14887" width="13.7109375" customWidth="1"/>
    <col min="14888" max="14888" width="15.140625" customWidth="1"/>
    <col min="14889" max="14891" width="12.140625" customWidth="1"/>
    <col min="14892" max="14892" width="13.7109375" customWidth="1"/>
    <col min="14893" max="14893" width="16.140625" customWidth="1"/>
    <col min="14894" max="14895" width="12.140625" customWidth="1"/>
    <col min="14896" max="14897" width="13.7109375" customWidth="1"/>
    <col min="14898" max="14898" width="15.85546875" customWidth="1"/>
    <col min="14899" max="14899" width="16.5703125" customWidth="1"/>
    <col min="14900" max="14905" width="13.7109375" customWidth="1"/>
    <col min="14906" max="14906" width="16.140625" customWidth="1"/>
    <col min="14907" max="14907" width="15.140625" customWidth="1"/>
    <col min="14908" max="14908" width="15.85546875" customWidth="1"/>
    <col min="14909" max="14912" width="13.7109375" customWidth="1"/>
    <col min="14913" max="14913" width="16.85546875" customWidth="1"/>
    <col min="14914" max="14917" width="13.7109375" customWidth="1"/>
    <col min="14918" max="14918" width="18.28515625" customWidth="1"/>
    <col min="14919" max="14922" width="13.7109375" customWidth="1"/>
    <col min="14923" max="14923" width="17" customWidth="1"/>
    <col min="14924" max="14927" width="13.7109375" customWidth="1"/>
    <col min="14928" max="14928" width="14.85546875" customWidth="1"/>
    <col min="14929" max="14931" width="13.7109375" customWidth="1"/>
    <col min="14932" max="14932" width="13" customWidth="1"/>
    <col min="14933" max="14933" width="16.5703125" customWidth="1"/>
    <col min="14934" max="14934" width="13.7109375" customWidth="1"/>
    <col min="14935" max="14935" width="16" customWidth="1"/>
    <col min="14936" max="14937" width="13.7109375" customWidth="1"/>
    <col min="14938" max="14938" width="15.28515625" customWidth="1"/>
    <col min="14939" max="14942" width="13.7109375" customWidth="1"/>
    <col min="14943" max="14943" width="15.5703125" customWidth="1"/>
    <col min="14944" max="14946" width="13.7109375" customWidth="1"/>
    <col min="14947" max="14947" width="15.140625" customWidth="1"/>
    <col min="14948" max="14948" width="19.7109375" customWidth="1"/>
    <col min="14949" max="14952" width="13.7109375" customWidth="1"/>
    <col min="14953" max="14953" width="19.7109375" customWidth="1"/>
    <col min="14954" max="14956" width="13.7109375" customWidth="1"/>
    <col min="14957" max="14957" width="12.5703125" customWidth="1"/>
    <col min="14958" max="14958" width="11.5703125" customWidth="1"/>
    <col min="14959" max="14959" width="6" customWidth="1"/>
    <col min="14960" max="14960" width="17.85546875" customWidth="1"/>
    <col min="15105" max="15105" width="31.140625" customWidth="1"/>
    <col min="15106" max="15106" width="7.7109375" customWidth="1"/>
    <col min="15107" max="15107" width="19.28515625" customWidth="1"/>
    <col min="15108" max="15108" width="10.85546875" customWidth="1"/>
    <col min="15109" max="15109" width="14.5703125" customWidth="1"/>
    <col min="15110" max="15110" width="16.42578125" customWidth="1"/>
    <col min="15111" max="15111" width="10.85546875" customWidth="1"/>
    <col min="15112" max="15112" width="8.140625" customWidth="1"/>
    <col min="15113" max="15113" width="16.7109375" customWidth="1"/>
    <col min="15114" max="15114" width="10.85546875" customWidth="1"/>
    <col min="15115" max="15115" width="12.5703125" customWidth="1"/>
    <col min="15116" max="15116" width="13.7109375" customWidth="1"/>
    <col min="15117" max="15117" width="10.85546875" customWidth="1"/>
    <col min="15118" max="15118" width="12.85546875" customWidth="1"/>
    <col min="15119" max="15119" width="23.42578125" customWidth="1"/>
    <col min="15120" max="15120" width="10.85546875" customWidth="1"/>
    <col min="15121" max="15121" width="13.140625" customWidth="1"/>
    <col min="15122" max="15122" width="8.28515625" customWidth="1"/>
    <col min="15123" max="15123" width="7.28515625" customWidth="1"/>
    <col min="15124" max="15124" width="16.42578125" customWidth="1"/>
    <col min="15125" max="15125" width="15.85546875" customWidth="1"/>
    <col min="15126" max="15126" width="13.7109375" customWidth="1"/>
    <col min="15127" max="15127" width="12.28515625" customWidth="1"/>
    <col min="15128" max="15128" width="13.7109375" customWidth="1"/>
    <col min="15129" max="15129" width="13.42578125" customWidth="1"/>
    <col min="15130" max="15130" width="11" customWidth="1"/>
    <col min="15131" max="15131" width="13.140625" customWidth="1"/>
    <col min="15132" max="15132" width="13.7109375" customWidth="1"/>
    <col min="15133" max="15133" width="13.28515625" customWidth="1"/>
    <col min="15134" max="15134" width="15.140625" customWidth="1"/>
    <col min="15135" max="15137" width="13.7109375" customWidth="1"/>
    <col min="15138" max="15138" width="15.28515625" customWidth="1"/>
    <col min="15139" max="15139" width="16" customWidth="1"/>
    <col min="15140" max="15143" width="13.7109375" customWidth="1"/>
    <col min="15144" max="15144" width="15.140625" customWidth="1"/>
    <col min="15145" max="15147" width="12.140625" customWidth="1"/>
    <col min="15148" max="15148" width="13.7109375" customWidth="1"/>
    <col min="15149" max="15149" width="16.140625" customWidth="1"/>
    <col min="15150" max="15151" width="12.140625" customWidth="1"/>
    <col min="15152" max="15153" width="13.7109375" customWidth="1"/>
    <col min="15154" max="15154" width="15.85546875" customWidth="1"/>
    <col min="15155" max="15155" width="16.5703125" customWidth="1"/>
    <col min="15156" max="15161" width="13.7109375" customWidth="1"/>
    <col min="15162" max="15162" width="16.140625" customWidth="1"/>
    <col min="15163" max="15163" width="15.140625" customWidth="1"/>
    <col min="15164" max="15164" width="15.85546875" customWidth="1"/>
    <col min="15165" max="15168" width="13.7109375" customWidth="1"/>
    <col min="15169" max="15169" width="16.85546875" customWidth="1"/>
    <col min="15170" max="15173" width="13.7109375" customWidth="1"/>
    <col min="15174" max="15174" width="18.28515625" customWidth="1"/>
    <col min="15175" max="15178" width="13.7109375" customWidth="1"/>
    <col min="15179" max="15179" width="17" customWidth="1"/>
    <col min="15180" max="15183" width="13.7109375" customWidth="1"/>
    <col min="15184" max="15184" width="14.85546875" customWidth="1"/>
    <col min="15185" max="15187" width="13.7109375" customWidth="1"/>
    <col min="15188" max="15188" width="13" customWidth="1"/>
    <col min="15189" max="15189" width="16.5703125" customWidth="1"/>
    <col min="15190" max="15190" width="13.7109375" customWidth="1"/>
    <col min="15191" max="15191" width="16" customWidth="1"/>
    <col min="15192" max="15193" width="13.7109375" customWidth="1"/>
    <col min="15194" max="15194" width="15.28515625" customWidth="1"/>
    <col min="15195" max="15198" width="13.7109375" customWidth="1"/>
    <col min="15199" max="15199" width="15.5703125" customWidth="1"/>
    <col min="15200" max="15202" width="13.7109375" customWidth="1"/>
    <col min="15203" max="15203" width="15.140625" customWidth="1"/>
    <col min="15204" max="15204" width="19.7109375" customWidth="1"/>
    <col min="15205" max="15208" width="13.7109375" customWidth="1"/>
    <col min="15209" max="15209" width="19.7109375" customWidth="1"/>
    <col min="15210" max="15212" width="13.7109375" customWidth="1"/>
    <col min="15213" max="15213" width="12.5703125" customWidth="1"/>
    <col min="15214" max="15214" width="11.5703125" customWidth="1"/>
    <col min="15215" max="15215" width="6" customWidth="1"/>
    <col min="15216" max="15216" width="17.85546875" customWidth="1"/>
    <col min="15361" max="15361" width="31.140625" customWidth="1"/>
    <col min="15362" max="15362" width="7.7109375" customWidth="1"/>
    <col min="15363" max="15363" width="19.28515625" customWidth="1"/>
    <col min="15364" max="15364" width="10.85546875" customWidth="1"/>
    <col min="15365" max="15365" width="14.5703125" customWidth="1"/>
    <col min="15366" max="15366" width="16.42578125" customWidth="1"/>
    <col min="15367" max="15367" width="10.85546875" customWidth="1"/>
    <col min="15368" max="15368" width="8.140625" customWidth="1"/>
    <col min="15369" max="15369" width="16.7109375" customWidth="1"/>
    <col min="15370" max="15370" width="10.85546875" customWidth="1"/>
    <col min="15371" max="15371" width="12.5703125" customWidth="1"/>
    <col min="15372" max="15372" width="13.7109375" customWidth="1"/>
    <col min="15373" max="15373" width="10.85546875" customWidth="1"/>
    <col min="15374" max="15374" width="12.85546875" customWidth="1"/>
    <col min="15375" max="15375" width="23.42578125" customWidth="1"/>
    <col min="15376" max="15376" width="10.85546875" customWidth="1"/>
    <col min="15377" max="15377" width="13.140625" customWidth="1"/>
    <col min="15378" max="15378" width="8.28515625" customWidth="1"/>
    <col min="15379" max="15379" width="7.28515625" customWidth="1"/>
    <col min="15380" max="15380" width="16.42578125" customWidth="1"/>
    <col min="15381" max="15381" width="15.85546875" customWidth="1"/>
    <col min="15382" max="15382" width="13.7109375" customWidth="1"/>
    <col min="15383" max="15383" width="12.28515625" customWidth="1"/>
    <col min="15384" max="15384" width="13.7109375" customWidth="1"/>
    <col min="15385" max="15385" width="13.42578125" customWidth="1"/>
    <col min="15386" max="15386" width="11" customWidth="1"/>
    <col min="15387" max="15387" width="13.140625" customWidth="1"/>
    <col min="15388" max="15388" width="13.7109375" customWidth="1"/>
    <col min="15389" max="15389" width="13.28515625" customWidth="1"/>
    <col min="15390" max="15390" width="15.140625" customWidth="1"/>
    <col min="15391" max="15393" width="13.7109375" customWidth="1"/>
    <col min="15394" max="15394" width="15.28515625" customWidth="1"/>
    <col min="15395" max="15395" width="16" customWidth="1"/>
    <col min="15396" max="15399" width="13.7109375" customWidth="1"/>
    <col min="15400" max="15400" width="15.140625" customWidth="1"/>
    <col min="15401" max="15403" width="12.140625" customWidth="1"/>
    <col min="15404" max="15404" width="13.7109375" customWidth="1"/>
    <col min="15405" max="15405" width="16.140625" customWidth="1"/>
    <col min="15406" max="15407" width="12.140625" customWidth="1"/>
    <col min="15408" max="15409" width="13.7109375" customWidth="1"/>
    <col min="15410" max="15410" width="15.85546875" customWidth="1"/>
    <col min="15411" max="15411" width="16.5703125" customWidth="1"/>
    <col min="15412" max="15417" width="13.7109375" customWidth="1"/>
    <col min="15418" max="15418" width="16.140625" customWidth="1"/>
    <col min="15419" max="15419" width="15.140625" customWidth="1"/>
    <col min="15420" max="15420" width="15.85546875" customWidth="1"/>
    <col min="15421" max="15424" width="13.7109375" customWidth="1"/>
    <col min="15425" max="15425" width="16.85546875" customWidth="1"/>
    <col min="15426" max="15429" width="13.7109375" customWidth="1"/>
    <col min="15430" max="15430" width="18.28515625" customWidth="1"/>
    <col min="15431" max="15434" width="13.7109375" customWidth="1"/>
    <col min="15435" max="15435" width="17" customWidth="1"/>
    <col min="15436" max="15439" width="13.7109375" customWidth="1"/>
    <col min="15440" max="15440" width="14.85546875" customWidth="1"/>
    <col min="15441" max="15443" width="13.7109375" customWidth="1"/>
    <col min="15444" max="15444" width="13" customWidth="1"/>
    <col min="15445" max="15445" width="16.5703125" customWidth="1"/>
    <col min="15446" max="15446" width="13.7109375" customWidth="1"/>
    <col min="15447" max="15447" width="16" customWidth="1"/>
    <col min="15448" max="15449" width="13.7109375" customWidth="1"/>
    <col min="15450" max="15450" width="15.28515625" customWidth="1"/>
    <col min="15451" max="15454" width="13.7109375" customWidth="1"/>
    <col min="15455" max="15455" width="15.5703125" customWidth="1"/>
    <col min="15456" max="15458" width="13.7109375" customWidth="1"/>
    <col min="15459" max="15459" width="15.140625" customWidth="1"/>
    <col min="15460" max="15460" width="19.7109375" customWidth="1"/>
    <col min="15461" max="15464" width="13.7109375" customWidth="1"/>
    <col min="15465" max="15465" width="19.7109375" customWidth="1"/>
    <col min="15466" max="15468" width="13.7109375" customWidth="1"/>
    <col min="15469" max="15469" width="12.5703125" customWidth="1"/>
    <col min="15470" max="15470" width="11.5703125" customWidth="1"/>
    <col min="15471" max="15471" width="6" customWidth="1"/>
    <col min="15472" max="15472" width="17.85546875" customWidth="1"/>
    <col min="15617" max="15617" width="31.140625" customWidth="1"/>
    <col min="15618" max="15618" width="7.7109375" customWidth="1"/>
    <col min="15619" max="15619" width="19.28515625" customWidth="1"/>
    <col min="15620" max="15620" width="10.85546875" customWidth="1"/>
    <col min="15621" max="15621" width="14.5703125" customWidth="1"/>
    <col min="15622" max="15622" width="16.42578125" customWidth="1"/>
    <col min="15623" max="15623" width="10.85546875" customWidth="1"/>
    <col min="15624" max="15624" width="8.140625" customWidth="1"/>
    <col min="15625" max="15625" width="16.7109375" customWidth="1"/>
    <col min="15626" max="15626" width="10.85546875" customWidth="1"/>
    <col min="15627" max="15627" width="12.5703125" customWidth="1"/>
    <col min="15628" max="15628" width="13.7109375" customWidth="1"/>
    <col min="15629" max="15629" width="10.85546875" customWidth="1"/>
    <col min="15630" max="15630" width="12.85546875" customWidth="1"/>
    <col min="15631" max="15631" width="23.42578125" customWidth="1"/>
    <col min="15632" max="15632" width="10.85546875" customWidth="1"/>
    <col min="15633" max="15633" width="13.140625" customWidth="1"/>
    <col min="15634" max="15634" width="8.28515625" customWidth="1"/>
    <col min="15635" max="15635" width="7.28515625" customWidth="1"/>
    <col min="15636" max="15636" width="16.42578125" customWidth="1"/>
    <col min="15637" max="15637" width="15.85546875" customWidth="1"/>
    <col min="15638" max="15638" width="13.7109375" customWidth="1"/>
    <col min="15639" max="15639" width="12.28515625" customWidth="1"/>
    <col min="15640" max="15640" width="13.7109375" customWidth="1"/>
    <col min="15641" max="15641" width="13.42578125" customWidth="1"/>
    <col min="15642" max="15642" width="11" customWidth="1"/>
    <col min="15643" max="15643" width="13.140625" customWidth="1"/>
    <col min="15644" max="15644" width="13.7109375" customWidth="1"/>
    <col min="15645" max="15645" width="13.28515625" customWidth="1"/>
    <col min="15646" max="15646" width="15.140625" customWidth="1"/>
    <col min="15647" max="15649" width="13.7109375" customWidth="1"/>
    <col min="15650" max="15650" width="15.28515625" customWidth="1"/>
    <col min="15651" max="15651" width="16" customWidth="1"/>
    <col min="15652" max="15655" width="13.7109375" customWidth="1"/>
    <col min="15656" max="15656" width="15.140625" customWidth="1"/>
    <col min="15657" max="15659" width="12.140625" customWidth="1"/>
    <col min="15660" max="15660" width="13.7109375" customWidth="1"/>
    <col min="15661" max="15661" width="16.140625" customWidth="1"/>
    <col min="15662" max="15663" width="12.140625" customWidth="1"/>
    <col min="15664" max="15665" width="13.7109375" customWidth="1"/>
    <col min="15666" max="15666" width="15.85546875" customWidth="1"/>
    <col min="15667" max="15667" width="16.5703125" customWidth="1"/>
    <col min="15668" max="15673" width="13.7109375" customWidth="1"/>
    <col min="15674" max="15674" width="16.140625" customWidth="1"/>
    <col min="15675" max="15675" width="15.140625" customWidth="1"/>
    <col min="15676" max="15676" width="15.85546875" customWidth="1"/>
    <col min="15677" max="15680" width="13.7109375" customWidth="1"/>
    <col min="15681" max="15681" width="16.85546875" customWidth="1"/>
    <col min="15682" max="15685" width="13.7109375" customWidth="1"/>
    <col min="15686" max="15686" width="18.28515625" customWidth="1"/>
    <col min="15687" max="15690" width="13.7109375" customWidth="1"/>
    <col min="15691" max="15691" width="17" customWidth="1"/>
    <col min="15692" max="15695" width="13.7109375" customWidth="1"/>
    <col min="15696" max="15696" width="14.85546875" customWidth="1"/>
    <col min="15697" max="15699" width="13.7109375" customWidth="1"/>
    <col min="15700" max="15700" width="13" customWidth="1"/>
    <col min="15701" max="15701" width="16.5703125" customWidth="1"/>
    <col min="15702" max="15702" width="13.7109375" customWidth="1"/>
    <col min="15703" max="15703" width="16" customWidth="1"/>
    <col min="15704" max="15705" width="13.7109375" customWidth="1"/>
    <col min="15706" max="15706" width="15.28515625" customWidth="1"/>
    <col min="15707" max="15710" width="13.7109375" customWidth="1"/>
    <col min="15711" max="15711" width="15.5703125" customWidth="1"/>
    <col min="15712" max="15714" width="13.7109375" customWidth="1"/>
    <col min="15715" max="15715" width="15.140625" customWidth="1"/>
    <col min="15716" max="15716" width="19.7109375" customWidth="1"/>
    <col min="15717" max="15720" width="13.7109375" customWidth="1"/>
    <col min="15721" max="15721" width="19.7109375" customWidth="1"/>
    <col min="15722" max="15724" width="13.7109375" customWidth="1"/>
    <col min="15725" max="15725" width="12.5703125" customWidth="1"/>
    <col min="15726" max="15726" width="11.5703125" customWidth="1"/>
    <col min="15727" max="15727" width="6" customWidth="1"/>
    <col min="15728" max="15728" width="17.85546875" customWidth="1"/>
    <col min="15873" max="15873" width="31.140625" customWidth="1"/>
    <col min="15874" max="15874" width="7.7109375" customWidth="1"/>
    <col min="15875" max="15875" width="19.28515625" customWidth="1"/>
    <col min="15876" max="15876" width="10.85546875" customWidth="1"/>
    <col min="15877" max="15877" width="14.5703125" customWidth="1"/>
    <col min="15878" max="15878" width="16.42578125" customWidth="1"/>
    <col min="15879" max="15879" width="10.85546875" customWidth="1"/>
    <col min="15880" max="15880" width="8.140625" customWidth="1"/>
    <col min="15881" max="15881" width="16.7109375" customWidth="1"/>
    <col min="15882" max="15882" width="10.85546875" customWidth="1"/>
    <col min="15883" max="15883" width="12.5703125" customWidth="1"/>
    <col min="15884" max="15884" width="13.7109375" customWidth="1"/>
    <col min="15885" max="15885" width="10.85546875" customWidth="1"/>
    <col min="15886" max="15886" width="12.85546875" customWidth="1"/>
    <col min="15887" max="15887" width="23.42578125" customWidth="1"/>
    <col min="15888" max="15888" width="10.85546875" customWidth="1"/>
    <col min="15889" max="15889" width="13.140625" customWidth="1"/>
    <col min="15890" max="15890" width="8.28515625" customWidth="1"/>
    <col min="15891" max="15891" width="7.28515625" customWidth="1"/>
    <col min="15892" max="15892" width="16.42578125" customWidth="1"/>
    <col min="15893" max="15893" width="15.85546875" customWidth="1"/>
    <col min="15894" max="15894" width="13.7109375" customWidth="1"/>
    <col min="15895" max="15895" width="12.28515625" customWidth="1"/>
    <col min="15896" max="15896" width="13.7109375" customWidth="1"/>
    <col min="15897" max="15897" width="13.42578125" customWidth="1"/>
    <col min="15898" max="15898" width="11" customWidth="1"/>
    <col min="15899" max="15899" width="13.140625" customWidth="1"/>
    <col min="15900" max="15900" width="13.7109375" customWidth="1"/>
    <col min="15901" max="15901" width="13.28515625" customWidth="1"/>
    <col min="15902" max="15902" width="15.140625" customWidth="1"/>
    <col min="15903" max="15905" width="13.7109375" customWidth="1"/>
    <col min="15906" max="15906" width="15.28515625" customWidth="1"/>
    <col min="15907" max="15907" width="16" customWidth="1"/>
    <col min="15908" max="15911" width="13.7109375" customWidth="1"/>
    <col min="15912" max="15912" width="15.140625" customWidth="1"/>
    <col min="15913" max="15915" width="12.140625" customWidth="1"/>
    <col min="15916" max="15916" width="13.7109375" customWidth="1"/>
    <col min="15917" max="15917" width="16.140625" customWidth="1"/>
    <col min="15918" max="15919" width="12.140625" customWidth="1"/>
    <col min="15920" max="15921" width="13.7109375" customWidth="1"/>
    <col min="15922" max="15922" width="15.85546875" customWidth="1"/>
    <col min="15923" max="15923" width="16.5703125" customWidth="1"/>
    <col min="15924" max="15929" width="13.7109375" customWidth="1"/>
    <col min="15930" max="15930" width="16.140625" customWidth="1"/>
    <col min="15931" max="15931" width="15.140625" customWidth="1"/>
    <col min="15932" max="15932" width="15.85546875" customWidth="1"/>
    <col min="15933" max="15936" width="13.7109375" customWidth="1"/>
    <col min="15937" max="15937" width="16.85546875" customWidth="1"/>
    <col min="15938" max="15941" width="13.7109375" customWidth="1"/>
    <col min="15942" max="15942" width="18.28515625" customWidth="1"/>
    <col min="15943" max="15946" width="13.7109375" customWidth="1"/>
    <col min="15947" max="15947" width="17" customWidth="1"/>
    <col min="15948" max="15951" width="13.7109375" customWidth="1"/>
    <col min="15952" max="15952" width="14.85546875" customWidth="1"/>
    <col min="15953" max="15955" width="13.7109375" customWidth="1"/>
    <col min="15956" max="15956" width="13" customWidth="1"/>
    <col min="15957" max="15957" width="16.5703125" customWidth="1"/>
    <col min="15958" max="15958" width="13.7109375" customWidth="1"/>
    <col min="15959" max="15959" width="16" customWidth="1"/>
    <col min="15960" max="15961" width="13.7109375" customWidth="1"/>
    <col min="15962" max="15962" width="15.28515625" customWidth="1"/>
    <col min="15963" max="15966" width="13.7109375" customWidth="1"/>
    <col min="15967" max="15967" width="15.5703125" customWidth="1"/>
    <col min="15968" max="15970" width="13.7109375" customWidth="1"/>
    <col min="15971" max="15971" width="15.140625" customWidth="1"/>
    <col min="15972" max="15972" width="19.7109375" customWidth="1"/>
    <col min="15973" max="15976" width="13.7109375" customWidth="1"/>
    <col min="15977" max="15977" width="19.7109375" customWidth="1"/>
    <col min="15978" max="15980" width="13.7109375" customWidth="1"/>
    <col min="15981" max="15981" width="12.5703125" customWidth="1"/>
    <col min="15982" max="15982" width="11.5703125" customWidth="1"/>
    <col min="15983" max="15983" width="6" customWidth="1"/>
    <col min="15984" max="15984" width="17.85546875" customWidth="1"/>
    <col min="16129" max="16129" width="31.140625" customWidth="1"/>
    <col min="16130" max="16130" width="7.7109375" customWidth="1"/>
    <col min="16131" max="16131" width="19.28515625" customWidth="1"/>
    <col min="16132" max="16132" width="10.85546875" customWidth="1"/>
    <col min="16133" max="16133" width="14.5703125" customWidth="1"/>
    <col min="16134" max="16134" width="16.42578125" customWidth="1"/>
    <col min="16135" max="16135" width="10.85546875" customWidth="1"/>
    <col min="16136" max="16136" width="8.140625" customWidth="1"/>
    <col min="16137" max="16137" width="16.7109375" customWidth="1"/>
    <col min="16138" max="16138" width="10.85546875" customWidth="1"/>
    <col min="16139" max="16139" width="12.5703125" customWidth="1"/>
    <col min="16140" max="16140" width="13.7109375" customWidth="1"/>
    <col min="16141" max="16141" width="10.85546875" customWidth="1"/>
    <col min="16142" max="16142" width="12.85546875" customWidth="1"/>
    <col min="16143" max="16143" width="23.42578125" customWidth="1"/>
    <col min="16144" max="16144" width="10.85546875" customWidth="1"/>
    <col min="16145" max="16145" width="13.140625" customWidth="1"/>
    <col min="16146" max="16146" width="8.28515625" customWidth="1"/>
    <col min="16147" max="16147" width="7.28515625" customWidth="1"/>
    <col min="16148" max="16148" width="16.42578125" customWidth="1"/>
    <col min="16149" max="16149" width="15.85546875" customWidth="1"/>
    <col min="16150" max="16150" width="13.7109375" customWidth="1"/>
    <col min="16151" max="16151" width="12.28515625" customWidth="1"/>
    <col min="16152" max="16152" width="13.7109375" customWidth="1"/>
    <col min="16153" max="16153" width="13.42578125" customWidth="1"/>
    <col min="16154" max="16154" width="11" customWidth="1"/>
    <col min="16155" max="16155" width="13.140625" customWidth="1"/>
    <col min="16156" max="16156" width="13.7109375" customWidth="1"/>
    <col min="16157" max="16157" width="13.28515625" customWidth="1"/>
    <col min="16158" max="16158" width="15.140625" customWidth="1"/>
    <col min="16159" max="16161" width="13.7109375" customWidth="1"/>
    <col min="16162" max="16162" width="15.28515625" customWidth="1"/>
    <col min="16163" max="16163" width="16" customWidth="1"/>
    <col min="16164" max="16167" width="13.7109375" customWidth="1"/>
    <col min="16168" max="16168" width="15.140625" customWidth="1"/>
    <col min="16169" max="16171" width="12.140625" customWidth="1"/>
    <col min="16172" max="16172" width="13.7109375" customWidth="1"/>
    <col min="16173" max="16173" width="16.140625" customWidth="1"/>
    <col min="16174" max="16175" width="12.140625" customWidth="1"/>
    <col min="16176" max="16177" width="13.7109375" customWidth="1"/>
    <col min="16178" max="16178" width="15.85546875" customWidth="1"/>
    <col min="16179" max="16179" width="16.5703125" customWidth="1"/>
    <col min="16180" max="16185" width="13.7109375" customWidth="1"/>
    <col min="16186" max="16186" width="16.140625" customWidth="1"/>
    <col min="16187" max="16187" width="15.140625" customWidth="1"/>
    <col min="16188" max="16188" width="15.85546875" customWidth="1"/>
    <col min="16189" max="16192" width="13.7109375" customWidth="1"/>
    <col min="16193" max="16193" width="16.85546875" customWidth="1"/>
    <col min="16194" max="16197" width="13.7109375" customWidth="1"/>
    <col min="16198" max="16198" width="18.28515625" customWidth="1"/>
    <col min="16199" max="16202" width="13.7109375" customWidth="1"/>
    <col min="16203" max="16203" width="17" customWidth="1"/>
    <col min="16204" max="16207" width="13.7109375" customWidth="1"/>
    <col min="16208" max="16208" width="14.85546875" customWidth="1"/>
    <col min="16209" max="16211" width="13.7109375" customWidth="1"/>
    <col min="16212" max="16212" width="13" customWidth="1"/>
    <col min="16213" max="16213" width="16.5703125" customWidth="1"/>
    <col min="16214" max="16214" width="13.7109375" customWidth="1"/>
    <col min="16215" max="16215" width="16" customWidth="1"/>
    <col min="16216" max="16217" width="13.7109375" customWidth="1"/>
    <col min="16218" max="16218" width="15.28515625" customWidth="1"/>
    <col min="16219" max="16222" width="13.7109375" customWidth="1"/>
    <col min="16223" max="16223" width="15.5703125" customWidth="1"/>
    <col min="16224" max="16226" width="13.7109375" customWidth="1"/>
    <col min="16227" max="16227" width="15.140625" customWidth="1"/>
    <col min="16228" max="16228" width="19.7109375" customWidth="1"/>
    <col min="16229" max="16232" width="13.7109375" customWidth="1"/>
    <col min="16233" max="16233" width="19.7109375" customWidth="1"/>
    <col min="16234" max="16236" width="13.7109375" customWidth="1"/>
    <col min="16237" max="16237" width="12.5703125" customWidth="1"/>
    <col min="16238" max="16238" width="11.5703125" customWidth="1"/>
    <col min="16239" max="16239" width="6" customWidth="1"/>
    <col min="16240" max="16240" width="17.85546875" customWidth="1"/>
  </cols>
  <sheetData>
    <row r="1" spans="1:112" x14ac:dyDescent="0.2">
      <c r="A1" s="98"/>
      <c r="B1" s="99"/>
      <c r="C1" s="99"/>
      <c r="D1" s="98"/>
      <c r="E1" s="99"/>
      <c r="F1" s="99"/>
      <c r="G1" s="99"/>
      <c r="H1" s="99"/>
      <c r="I1" s="1"/>
      <c r="J1" s="1"/>
      <c r="K1" s="1"/>
      <c r="L1" s="1"/>
      <c r="M1" s="1"/>
      <c r="N1" s="1"/>
      <c r="O1" s="1"/>
      <c r="P1" s="1"/>
      <c r="Q1" s="1"/>
      <c r="R1" s="2"/>
      <c r="S1" s="2"/>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row>
    <row r="2" spans="1:112" ht="16.5" x14ac:dyDescent="0.2">
      <c r="A2" s="4"/>
      <c r="D2" s="5"/>
      <c r="I2" s="1"/>
      <c r="J2" s="1"/>
      <c r="K2" s="1"/>
      <c r="L2" s="1"/>
      <c r="M2" s="1"/>
      <c r="N2" s="1"/>
      <c r="O2" s="1"/>
      <c r="P2" s="1"/>
      <c r="Q2" s="1"/>
      <c r="R2" s="2"/>
      <c r="S2" s="2"/>
      <c r="T2" s="95" t="s">
        <v>0</v>
      </c>
      <c r="U2" s="95"/>
      <c r="V2" s="95"/>
      <c r="W2" s="95"/>
      <c r="X2" s="95"/>
      <c r="Y2" s="95"/>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row>
    <row r="3" spans="1:112" ht="16.5" x14ac:dyDescent="0.2">
      <c r="A3" s="5"/>
      <c r="D3" s="5"/>
      <c r="I3" s="1"/>
      <c r="J3" s="1"/>
      <c r="K3" s="1"/>
      <c r="L3" s="1"/>
      <c r="M3" s="1"/>
      <c r="N3" s="1"/>
      <c r="O3" s="1"/>
      <c r="P3" s="1"/>
      <c r="Q3" s="1"/>
      <c r="R3" s="2"/>
      <c r="S3" s="2"/>
      <c r="T3" s="95" t="s">
        <v>1</v>
      </c>
      <c r="U3" s="95"/>
      <c r="V3" s="95"/>
      <c r="W3" s="95"/>
      <c r="X3" s="95"/>
      <c r="Y3" s="95"/>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row>
    <row r="4" spans="1:112" ht="16.5" x14ac:dyDescent="0.2">
      <c r="A4" s="5"/>
      <c r="D4" s="5"/>
      <c r="I4" s="1"/>
      <c r="J4" s="1"/>
      <c r="K4" s="1"/>
      <c r="L4" s="1"/>
      <c r="M4" s="1"/>
      <c r="N4" s="1"/>
      <c r="O4" s="1"/>
      <c r="P4" s="1"/>
      <c r="Q4" s="1"/>
      <c r="R4" s="2"/>
      <c r="S4" s="2"/>
      <c r="T4" s="95" t="s">
        <v>2</v>
      </c>
      <c r="U4" s="95"/>
      <c r="V4" s="95"/>
      <c r="W4" s="95"/>
      <c r="X4" s="95"/>
      <c r="Y4" s="95"/>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row>
    <row r="5" spans="1:112" ht="16.5" x14ac:dyDescent="0.2">
      <c r="A5" s="5"/>
      <c r="D5" s="5"/>
      <c r="E5" s="100" t="s">
        <v>3</v>
      </c>
      <c r="F5" s="100"/>
      <c r="G5" s="100"/>
      <c r="H5" s="100"/>
      <c r="I5" s="100"/>
      <c r="J5" s="100"/>
      <c r="K5" s="100"/>
      <c r="L5" s="100"/>
      <c r="M5" s="100"/>
      <c r="N5" s="100"/>
      <c r="O5" s="100"/>
      <c r="P5" s="1"/>
      <c r="Q5" s="1"/>
      <c r="R5" s="2"/>
      <c r="S5" s="2"/>
      <c r="T5" s="95" t="s">
        <v>4</v>
      </c>
      <c r="U5" s="95"/>
      <c r="V5" s="95"/>
      <c r="W5" s="95"/>
      <c r="X5" s="95"/>
      <c r="Y5" s="95"/>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ht="14.25" x14ac:dyDescent="0.2">
      <c r="A6" s="5"/>
      <c r="D6" s="5"/>
      <c r="H6" s="93" t="s">
        <v>5</v>
      </c>
      <c r="I6" s="93"/>
      <c r="J6" s="93"/>
      <c r="K6" s="1"/>
      <c r="L6" s="1"/>
      <c r="M6" s="1"/>
      <c r="N6" s="1"/>
      <c r="O6" s="1"/>
      <c r="P6" s="1"/>
      <c r="Q6" s="1"/>
      <c r="R6" s="2"/>
      <c r="S6" s="2"/>
      <c r="T6" s="94" t="s">
        <v>6</v>
      </c>
      <c r="U6" s="94"/>
      <c r="V6" s="94"/>
      <c r="W6" s="94"/>
      <c r="X6" s="94"/>
      <c r="Y6" s="94"/>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row>
    <row r="7" spans="1:112" ht="16.5" x14ac:dyDescent="0.2">
      <c r="A7" s="5"/>
      <c r="D7" s="5"/>
      <c r="I7" s="1"/>
      <c r="J7" s="1"/>
      <c r="K7" s="1"/>
      <c r="L7" s="1"/>
      <c r="M7" s="1"/>
      <c r="N7" s="1"/>
      <c r="O7" s="1"/>
      <c r="P7" s="1"/>
      <c r="Q7" s="1"/>
      <c r="R7" s="2"/>
      <c r="S7" s="2"/>
      <c r="T7" s="95"/>
      <c r="U7" s="95"/>
      <c r="V7" s="95"/>
      <c r="W7" s="95"/>
      <c r="X7" s="95"/>
      <c r="Y7" s="95"/>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row>
    <row r="8" spans="1:112" s="7" customFormat="1" ht="33.75" x14ac:dyDescent="0.2">
      <c r="A8" s="6"/>
      <c r="C8" s="8" t="s">
        <v>7</v>
      </c>
      <c r="D8" s="96" t="s">
        <v>8</v>
      </c>
      <c r="E8" s="96"/>
      <c r="F8" s="96"/>
      <c r="G8" s="9"/>
      <c r="H8" s="9"/>
      <c r="I8" s="9"/>
      <c r="J8" s="9"/>
      <c r="K8" s="9"/>
      <c r="L8" s="9"/>
      <c r="M8" s="9"/>
      <c r="N8" s="9"/>
      <c r="O8" s="9"/>
      <c r="P8" s="9"/>
      <c r="Q8" s="9"/>
      <c r="R8" s="10"/>
      <c r="S8" s="10"/>
      <c r="T8" s="11"/>
      <c r="U8" s="11"/>
      <c r="V8" s="12"/>
      <c r="W8" s="12"/>
      <c r="X8" s="12"/>
      <c r="Y8" s="12"/>
      <c r="Z8" s="12"/>
      <c r="AA8" s="12"/>
      <c r="AB8" s="12"/>
      <c r="AC8" s="12"/>
      <c r="AD8" s="13"/>
      <c r="AE8" s="13"/>
      <c r="AF8" s="13"/>
      <c r="AG8" s="13"/>
      <c r="AH8" s="13"/>
      <c r="AI8" s="13"/>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row>
    <row r="9" spans="1:112" ht="30.75" customHeight="1" x14ac:dyDescent="0.2">
      <c r="A9" s="14" t="s">
        <v>9</v>
      </c>
      <c r="B9" s="14"/>
      <c r="C9" s="97" t="s">
        <v>10</v>
      </c>
      <c r="D9" s="97"/>
      <c r="E9" s="97"/>
      <c r="F9" s="15"/>
      <c r="G9" s="15"/>
      <c r="H9" s="14"/>
      <c r="I9" s="14"/>
      <c r="J9" s="14"/>
      <c r="K9" s="14"/>
      <c r="L9" s="14"/>
      <c r="M9" s="14"/>
      <c r="N9" s="14"/>
      <c r="O9" s="14"/>
      <c r="P9" s="14"/>
      <c r="Q9" s="14"/>
      <c r="R9" s="16"/>
      <c r="S9" s="16"/>
      <c r="T9" s="17">
        <f t="shared" ref="T9:CE9" si="0">T17+T186+T243+T262+T331+T343</f>
        <v>15403274.209999999</v>
      </c>
      <c r="U9" s="17">
        <f t="shared" si="0"/>
        <v>15137273.680000002</v>
      </c>
      <c r="V9" s="17">
        <f t="shared" si="0"/>
        <v>481246.42</v>
      </c>
      <c r="W9" s="17">
        <f t="shared" si="0"/>
        <v>467343.89</v>
      </c>
      <c r="X9" s="17">
        <f t="shared" si="0"/>
        <v>7060932.4100000001</v>
      </c>
      <c r="Y9" s="17">
        <f t="shared" si="0"/>
        <v>6938017.0500000007</v>
      </c>
      <c r="Z9" s="17">
        <f t="shared" si="0"/>
        <v>0</v>
      </c>
      <c r="AA9" s="17">
        <f t="shared" si="0"/>
        <v>0</v>
      </c>
      <c r="AB9" s="17">
        <f t="shared" si="0"/>
        <v>7861095.3799999999</v>
      </c>
      <c r="AC9" s="17">
        <f t="shared" si="0"/>
        <v>7731912.7400000012</v>
      </c>
      <c r="AD9" s="17">
        <f t="shared" si="0"/>
        <v>18834089.300000001</v>
      </c>
      <c r="AE9" s="17">
        <f t="shared" si="0"/>
        <v>496120.7</v>
      </c>
      <c r="AF9" s="17">
        <f t="shared" si="0"/>
        <v>10211673.219999999</v>
      </c>
      <c r="AG9" s="17">
        <f t="shared" si="0"/>
        <v>855</v>
      </c>
      <c r="AH9" s="17">
        <f t="shared" si="0"/>
        <v>8125440.3799999999</v>
      </c>
      <c r="AI9" s="17">
        <f t="shared" si="0"/>
        <v>15639081.579999998</v>
      </c>
      <c r="AJ9" s="17">
        <f t="shared" si="0"/>
        <v>751138.5</v>
      </c>
      <c r="AK9" s="17">
        <f t="shared" si="0"/>
        <v>8028341.6699999999</v>
      </c>
      <c r="AL9" s="17">
        <f t="shared" si="0"/>
        <v>0</v>
      </c>
      <c r="AM9" s="17">
        <f t="shared" si="0"/>
        <v>6859601.4400000004</v>
      </c>
      <c r="AN9" s="17">
        <f t="shared" si="0"/>
        <v>14023135.140000001</v>
      </c>
      <c r="AO9" s="17">
        <f t="shared" si="0"/>
        <v>258909.73</v>
      </c>
      <c r="AP9" s="17">
        <f t="shared" si="0"/>
        <v>6451413.8100000005</v>
      </c>
      <c r="AQ9" s="17">
        <f t="shared" si="0"/>
        <v>0</v>
      </c>
      <c r="AR9" s="17">
        <f t="shared" si="0"/>
        <v>7312811.5999999996</v>
      </c>
      <c r="AS9" s="17">
        <f t="shared" si="0"/>
        <v>13654135.15</v>
      </c>
      <c r="AT9" s="17">
        <f t="shared" si="0"/>
        <v>258909.73</v>
      </c>
      <c r="AU9" s="17">
        <f t="shared" si="0"/>
        <v>6451413.8100000005</v>
      </c>
      <c r="AV9" s="17">
        <f t="shared" si="0"/>
        <v>0</v>
      </c>
      <c r="AW9" s="17">
        <f t="shared" si="0"/>
        <v>6943811.6099999994</v>
      </c>
      <c r="AX9" s="17">
        <f t="shared" si="0"/>
        <v>10727916.630000001</v>
      </c>
      <c r="AY9" s="17">
        <f t="shared" si="0"/>
        <v>10548169.75</v>
      </c>
      <c r="AZ9" s="17">
        <f t="shared" si="0"/>
        <v>207228</v>
      </c>
      <c r="BA9" s="17">
        <f t="shared" si="0"/>
        <v>194998.69</v>
      </c>
      <c r="BB9" s="17">
        <f t="shared" si="0"/>
        <v>4324053.2699999996</v>
      </c>
      <c r="BC9" s="17">
        <f t="shared" si="0"/>
        <v>4256302.1500000004</v>
      </c>
      <c r="BD9" s="17">
        <f t="shared" si="0"/>
        <v>0</v>
      </c>
      <c r="BE9" s="17">
        <f t="shared" si="0"/>
        <v>0</v>
      </c>
      <c r="BF9" s="17">
        <f t="shared" si="0"/>
        <v>6196635.2999999989</v>
      </c>
      <c r="BG9" s="17">
        <f t="shared" si="0"/>
        <v>6096868.9199999981</v>
      </c>
      <c r="BH9" s="17">
        <f t="shared" si="0"/>
        <v>12326001.390000001</v>
      </c>
      <c r="BI9" s="17">
        <f t="shared" si="0"/>
        <v>238084.20999999996</v>
      </c>
      <c r="BJ9" s="17">
        <f t="shared" si="0"/>
        <v>5131867.879999999</v>
      </c>
      <c r="BK9" s="17">
        <f t="shared" si="0"/>
        <v>855</v>
      </c>
      <c r="BL9" s="17">
        <f t="shared" si="0"/>
        <v>6955194.3000000007</v>
      </c>
      <c r="BM9" s="17">
        <f t="shared" si="0"/>
        <v>11587765.969999999</v>
      </c>
      <c r="BN9" s="17">
        <f t="shared" si="0"/>
        <v>225423.4</v>
      </c>
      <c r="BO9" s="17">
        <f t="shared" si="0"/>
        <v>4919792.87</v>
      </c>
      <c r="BP9" s="17">
        <f t="shared" si="0"/>
        <v>0</v>
      </c>
      <c r="BQ9" s="17">
        <f t="shared" si="0"/>
        <v>6442549.6999999993</v>
      </c>
      <c r="BR9" s="17">
        <f t="shared" si="0"/>
        <v>12114120.619999999</v>
      </c>
      <c r="BS9" s="17">
        <f t="shared" si="0"/>
        <v>258909.73</v>
      </c>
      <c r="BT9" s="17">
        <f t="shared" si="0"/>
        <v>4820014.96</v>
      </c>
      <c r="BU9" s="17">
        <f t="shared" si="0"/>
        <v>0</v>
      </c>
      <c r="BV9" s="17">
        <f t="shared" si="0"/>
        <v>7035195.9299999997</v>
      </c>
      <c r="BW9" s="17">
        <f t="shared" si="0"/>
        <v>11745120.619999999</v>
      </c>
      <c r="BX9" s="17">
        <f t="shared" si="0"/>
        <v>258909.73</v>
      </c>
      <c r="BY9" s="17">
        <f t="shared" si="0"/>
        <v>4820014.96</v>
      </c>
      <c r="BZ9" s="17">
        <f t="shared" si="0"/>
        <v>0</v>
      </c>
      <c r="CA9" s="17">
        <f t="shared" si="0"/>
        <v>6666195.9299999997</v>
      </c>
      <c r="CB9" s="17">
        <f t="shared" si="0"/>
        <v>15403274.210000001</v>
      </c>
      <c r="CC9" s="17">
        <f t="shared" si="0"/>
        <v>481246.42000000004</v>
      </c>
      <c r="CD9" s="17">
        <f t="shared" si="0"/>
        <v>7060932.4100000001</v>
      </c>
      <c r="CE9" s="17">
        <f t="shared" si="0"/>
        <v>0</v>
      </c>
      <c r="CF9" s="17">
        <f t="shared" ref="CF9:DE9" si="1">CF17+CF186+CF243+CF262+CF331+CF343</f>
        <v>7861095.3799999999</v>
      </c>
      <c r="CG9" s="17">
        <f t="shared" si="1"/>
        <v>18834089.350000001</v>
      </c>
      <c r="CH9" s="17">
        <f t="shared" si="1"/>
        <v>496120.69999999995</v>
      </c>
      <c r="CI9" s="17">
        <f t="shared" si="1"/>
        <v>10211673.27</v>
      </c>
      <c r="CJ9" s="17">
        <f t="shared" si="1"/>
        <v>855</v>
      </c>
      <c r="CK9" s="17">
        <f t="shared" si="1"/>
        <v>8125440.3799999999</v>
      </c>
      <c r="CL9" s="17">
        <f t="shared" si="1"/>
        <v>15639081.629999999</v>
      </c>
      <c r="CM9" s="17">
        <f t="shared" si="1"/>
        <v>751138.5</v>
      </c>
      <c r="CN9" s="17">
        <f t="shared" si="1"/>
        <v>8028341.6699999999</v>
      </c>
      <c r="CO9" s="17">
        <f t="shared" si="1"/>
        <v>0</v>
      </c>
      <c r="CP9" s="17">
        <f t="shared" si="1"/>
        <v>6859601.4399999995</v>
      </c>
      <c r="CQ9" s="17">
        <f t="shared" si="1"/>
        <v>10727916.609999999</v>
      </c>
      <c r="CR9" s="17">
        <f t="shared" si="1"/>
        <v>207228</v>
      </c>
      <c r="CS9" s="17">
        <f t="shared" si="1"/>
        <v>4324053.3</v>
      </c>
      <c r="CT9" s="17">
        <f t="shared" si="1"/>
        <v>0</v>
      </c>
      <c r="CU9" s="17">
        <f t="shared" si="1"/>
        <v>6196635.2999999989</v>
      </c>
      <c r="CV9" s="17">
        <f t="shared" si="1"/>
        <v>12326001.359999999</v>
      </c>
      <c r="CW9" s="17">
        <f t="shared" si="1"/>
        <v>238084.20999999996</v>
      </c>
      <c r="CX9" s="17">
        <f t="shared" si="1"/>
        <v>5131867.879999999</v>
      </c>
      <c r="CY9" s="17">
        <f t="shared" si="1"/>
        <v>855</v>
      </c>
      <c r="CZ9" s="17">
        <f t="shared" si="1"/>
        <v>6955194.2699999996</v>
      </c>
      <c r="DA9" s="17">
        <f t="shared" si="1"/>
        <v>11587765.969999999</v>
      </c>
      <c r="DB9" s="17">
        <f t="shared" si="1"/>
        <v>225423.4</v>
      </c>
      <c r="DC9" s="17">
        <f t="shared" si="1"/>
        <v>4919792.87</v>
      </c>
      <c r="DD9" s="17">
        <f t="shared" si="1"/>
        <v>0</v>
      </c>
      <c r="DE9" s="17">
        <f t="shared" si="1"/>
        <v>6442549.6999999993</v>
      </c>
      <c r="DF9" s="18"/>
    </row>
    <row r="10" spans="1:112" s="19" customFormat="1" ht="12" x14ac:dyDescent="0.2">
      <c r="A10" s="77" t="s">
        <v>11</v>
      </c>
      <c r="B10" s="77" t="s">
        <v>12</v>
      </c>
      <c r="C10" s="77" t="s">
        <v>13</v>
      </c>
      <c r="D10" s="90"/>
      <c r="E10" s="90"/>
      <c r="F10" s="90"/>
      <c r="G10" s="90"/>
      <c r="H10" s="90"/>
      <c r="I10" s="90"/>
      <c r="J10" s="90"/>
      <c r="K10" s="90"/>
      <c r="L10" s="90"/>
      <c r="M10" s="90"/>
      <c r="N10" s="90"/>
      <c r="O10" s="77" t="s">
        <v>14</v>
      </c>
      <c r="P10" s="90"/>
      <c r="Q10" s="90"/>
      <c r="R10" s="77" t="s">
        <v>15</v>
      </c>
      <c r="S10" s="77" t="s">
        <v>16</v>
      </c>
      <c r="T10" s="86" t="s">
        <v>17</v>
      </c>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6" t="s">
        <v>18</v>
      </c>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6" t="s">
        <v>19</v>
      </c>
      <c r="CC10" s="92"/>
      <c r="CD10" s="92"/>
      <c r="CE10" s="92"/>
      <c r="CF10" s="92"/>
      <c r="CG10" s="92"/>
      <c r="CH10" s="92"/>
      <c r="CI10" s="92"/>
      <c r="CJ10" s="92"/>
      <c r="CK10" s="92"/>
      <c r="CL10" s="92"/>
      <c r="CM10" s="92"/>
      <c r="CN10" s="92"/>
      <c r="CO10" s="92"/>
      <c r="CP10" s="92"/>
      <c r="CQ10" s="86" t="s">
        <v>20</v>
      </c>
      <c r="CR10" s="87"/>
      <c r="CS10" s="87"/>
      <c r="CT10" s="87"/>
      <c r="CU10" s="87"/>
      <c r="CV10" s="87"/>
      <c r="CW10" s="87"/>
      <c r="CX10" s="87"/>
      <c r="CY10" s="87"/>
      <c r="CZ10" s="87"/>
      <c r="DA10" s="87"/>
      <c r="DB10" s="87"/>
      <c r="DC10" s="87"/>
      <c r="DD10" s="87"/>
      <c r="DE10" s="87"/>
      <c r="DF10" s="86" t="s">
        <v>21</v>
      </c>
    </row>
    <row r="11" spans="1:112" s="19" customFormat="1" ht="12" x14ac:dyDescent="0.2">
      <c r="A11" s="90"/>
      <c r="B11" s="90"/>
      <c r="C11" s="77" t="s">
        <v>22</v>
      </c>
      <c r="D11" s="90"/>
      <c r="E11" s="90"/>
      <c r="F11" s="90"/>
      <c r="G11" s="90"/>
      <c r="H11" s="90"/>
      <c r="I11" s="77" t="s">
        <v>23</v>
      </c>
      <c r="J11" s="90"/>
      <c r="K11" s="90"/>
      <c r="L11" s="90"/>
      <c r="M11" s="90"/>
      <c r="N11" s="90"/>
      <c r="O11" s="90"/>
      <c r="P11" s="90"/>
      <c r="Q11" s="90"/>
      <c r="R11" s="91"/>
      <c r="S11" s="91"/>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92"/>
      <c r="CC11" s="92"/>
      <c r="CD11" s="92"/>
      <c r="CE11" s="92"/>
      <c r="CF11" s="92"/>
      <c r="CG11" s="92"/>
      <c r="CH11" s="92"/>
      <c r="CI11" s="92"/>
      <c r="CJ11" s="92"/>
      <c r="CK11" s="92"/>
      <c r="CL11" s="92"/>
      <c r="CM11" s="92"/>
      <c r="CN11" s="92"/>
      <c r="CO11" s="92"/>
      <c r="CP11" s="92"/>
      <c r="CQ11" s="87"/>
      <c r="CR11" s="87"/>
      <c r="CS11" s="87"/>
      <c r="CT11" s="87"/>
      <c r="CU11" s="87"/>
      <c r="CV11" s="87"/>
      <c r="CW11" s="87"/>
      <c r="CX11" s="87"/>
      <c r="CY11" s="87"/>
      <c r="CZ11" s="87"/>
      <c r="DA11" s="87"/>
      <c r="DB11" s="87"/>
      <c r="DC11" s="87"/>
      <c r="DD11" s="87"/>
      <c r="DE11" s="87"/>
      <c r="DF11" s="87"/>
    </row>
    <row r="12" spans="1:112" s="19" customFormat="1" ht="13.5" customHeight="1" x14ac:dyDescent="0.2">
      <c r="A12" s="90"/>
      <c r="B12" s="90"/>
      <c r="C12" s="77" t="s">
        <v>24</v>
      </c>
      <c r="D12" s="90"/>
      <c r="E12" s="90"/>
      <c r="F12" s="77" t="s">
        <v>25</v>
      </c>
      <c r="G12" s="90"/>
      <c r="H12" s="90"/>
      <c r="I12" s="77" t="s">
        <v>26</v>
      </c>
      <c r="J12" s="90"/>
      <c r="K12" s="90"/>
      <c r="L12" s="77" t="s">
        <v>27</v>
      </c>
      <c r="M12" s="90"/>
      <c r="N12" s="90"/>
      <c r="O12" s="90"/>
      <c r="P12" s="90"/>
      <c r="Q12" s="90"/>
      <c r="R12" s="91"/>
      <c r="S12" s="77" t="s">
        <v>28</v>
      </c>
      <c r="T12" s="88" t="s">
        <v>29</v>
      </c>
      <c r="U12" s="89"/>
      <c r="V12" s="89"/>
      <c r="W12" s="89"/>
      <c r="X12" s="89"/>
      <c r="Y12" s="89"/>
      <c r="Z12" s="89"/>
      <c r="AA12" s="89"/>
      <c r="AB12" s="89"/>
      <c r="AC12" s="89"/>
      <c r="AD12" s="86" t="s">
        <v>30</v>
      </c>
      <c r="AE12" s="87"/>
      <c r="AF12" s="87"/>
      <c r="AG12" s="87"/>
      <c r="AH12" s="87"/>
      <c r="AI12" s="86" t="s">
        <v>31</v>
      </c>
      <c r="AJ12" s="87"/>
      <c r="AK12" s="87"/>
      <c r="AL12" s="87"/>
      <c r="AM12" s="87"/>
      <c r="AN12" s="86" t="s">
        <v>32</v>
      </c>
      <c r="AO12" s="87"/>
      <c r="AP12" s="87"/>
      <c r="AQ12" s="87"/>
      <c r="AR12" s="87"/>
      <c r="AS12" s="87"/>
      <c r="AT12" s="87"/>
      <c r="AU12" s="87"/>
      <c r="AV12" s="87"/>
      <c r="AW12" s="87"/>
      <c r="AX12" s="88" t="s">
        <v>29</v>
      </c>
      <c r="AY12" s="89"/>
      <c r="AZ12" s="89"/>
      <c r="BA12" s="89"/>
      <c r="BB12" s="89"/>
      <c r="BC12" s="89"/>
      <c r="BD12" s="89"/>
      <c r="BE12" s="89"/>
      <c r="BF12" s="89"/>
      <c r="BG12" s="89"/>
      <c r="BH12" s="86" t="s">
        <v>30</v>
      </c>
      <c r="BI12" s="87"/>
      <c r="BJ12" s="87"/>
      <c r="BK12" s="87"/>
      <c r="BL12" s="87"/>
      <c r="BM12" s="86" t="s">
        <v>31</v>
      </c>
      <c r="BN12" s="87"/>
      <c r="BO12" s="87"/>
      <c r="BP12" s="87"/>
      <c r="BQ12" s="87"/>
      <c r="BR12" s="86" t="s">
        <v>32</v>
      </c>
      <c r="BS12" s="87"/>
      <c r="BT12" s="87"/>
      <c r="BU12" s="87"/>
      <c r="BV12" s="87"/>
      <c r="BW12" s="87"/>
      <c r="BX12" s="87"/>
      <c r="BY12" s="87"/>
      <c r="BZ12" s="87"/>
      <c r="CA12" s="87"/>
      <c r="CB12" s="86" t="s">
        <v>29</v>
      </c>
      <c r="CC12" s="87"/>
      <c r="CD12" s="87"/>
      <c r="CE12" s="87"/>
      <c r="CF12" s="87"/>
      <c r="CG12" s="86" t="s">
        <v>30</v>
      </c>
      <c r="CH12" s="87"/>
      <c r="CI12" s="87"/>
      <c r="CJ12" s="87"/>
      <c r="CK12" s="87"/>
      <c r="CL12" s="86" t="s">
        <v>31</v>
      </c>
      <c r="CM12" s="87"/>
      <c r="CN12" s="87"/>
      <c r="CO12" s="87"/>
      <c r="CP12" s="87"/>
      <c r="CQ12" s="86" t="s">
        <v>29</v>
      </c>
      <c r="CR12" s="87"/>
      <c r="CS12" s="87"/>
      <c r="CT12" s="87"/>
      <c r="CU12" s="87"/>
      <c r="CV12" s="86" t="s">
        <v>30</v>
      </c>
      <c r="CW12" s="87"/>
      <c r="CX12" s="87"/>
      <c r="CY12" s="87"/>
      <c r="CZ12" s="87"/>
      <c r="DA12" s="86" t="s">
        <v>31</v>
      </c>
      <c r="DB12" s="87"/>
      <c r="DC12" s="87"/>
      <c r="DD12" s="87"/>
      <c r="DE12" s="87"/>
      <c r="DF12" s="87"/>
    </row>
    <row r="13" spans="1:112" s="19" customFormat="1" ht="42" customHeight="1" x14ac:dyDescent="0.2">
      <c r="A13" s="90"/>
      <c r="B13" s="90"/>
      <c r="C13" s="77" t="s">
        <v>33</v>
      </c>
      <c r="D13" s="77" t="s">
        <v>34</v>
      </c>
      <c r="E13" s="77" t="s">
        <v>35</v>
      </c>
      <c r="F13" s="77" t="s">
        <v>33</v>
      </c>
      <c r="G13" s="77" t="s">
        <v>34</v>
      </c>
      <c r="H13" s="77" t="s">
        <v>35</v>
      </c>
      <c r="I13" s="77" t="s">
        <v>33</v>
      </c>
      <c r="J13" s="77" t="s">
        <v>34</v>
      </c>
      <c r="K13" s="77" t="s">
        <v>35</v>
      </c>
      <c r="L13" s="77" t="s">
        <v>33</v>
      </c>
      <c r="M13" s="77" t="s">
        <v>34</v>
      </c>
      <c r="N13" s="77" t="s">
        <v>35</v>
      </c>
      <c r="O13" s="77" t="s">
        <v>33</v>
      </c>
      <c r="P13" s="77" t="s">
        <v>34</v>
      </c>
      <c r="Q13" s="77" t="s">
        <v>35</v>
      </c>
      <c r="R13" s="91"/>
      <c r="S13" s="91"/>
      <c r="T13" s="88" t="s">
        <v>36</v>
      </c>
      <c r="U13" s="89"/>
      <c r="V13" s="88" t="s">
        <v>37</v>
      </c>
      <c r="W13" s="89"/>
      <c r="X13" s="88" t="s">
        <v>38</v>
      </c>
      <c r="Y13" s="89"/>
      <c r="Z13" s="88" t="s">
        <v>39</v>
      </c>
      <c r="AA13" s="89"/>
      <c r="AB13" s="88" t="s">
        <v>40</v>
      </c>
      <c r="AC13" s="89"/>
      <c r="AD13" s="86" t="s">
        <v>36</v>
      </c>
      <c r="AE13" s="86" t="s">
        <v>37</v>
      </c>
      <c r="AF13" s="86" t="s">
        <v>38</v>
      </c>
      <c r="AG13" s="86" t="s">
        <v>39</v>
      </c>
      <c r="AH13" s="86" t="s">
        <v>40</v>
      </c>
      <c r="AI13" s="86" t="s">
        <v>36</v>
      </c>
      <c r="AJ13" s="86" t="s">
        <v>37</v>
      </c>
      <c r="AK13" s="86" t="s">
        <v>38</v>
      </c>
      <c r="AL13" s="86" t="s">
        <v>39</v>
      </c>
      <c r="AM13" s="86" t="s">
        <v>40</v>
      </c>
      <c r="AN13" s="86" t="s">
        <v>41</v>
      </c>
      <c r="AO13" s="87"/>
      <c r="AP13" s="87"/>
      <c r="AQ13" s="87"/>
      <c r="AR13" s="87"/>
      <c r="AS13" s="86" t="s">
        <v>42</v>
      </c>
      <c r="AT13" s="87"/>
      <c r="AU13" s="87"/>
      <c r="AV13" s="87"/>
      <c r="AW13" s="87"/>
      <c r="AX13" s="88" t="s">
        <v>36</v>
      </c>
      <c r="AY13" s="89"/>
      <c r="AZ13" s="88" t="s">
        <v>37</v>
      </c>
      <c r="BA13" s="89"/>
      <c r="BB13" s="88" t="s">
        <v>38</v>
      </c>
      <c r="BC13" s="89"/>
      <c r="BD13" s="88" t="s">
        <v>39</v>
      </c>
      <c r="BE13" s="89"/>
      <c r="BF13" s="88" t="s">
        <v>40</v>
      </c>
      <c r="BG13" s="89"/>
      <c r="BH13" s="86" t="s">
        <v>36</v>
      </c>
      <c r="BI13" s="86" t="s">
        <v>37</v>
      </c>
      <c r="BJ13" s="86" t="s">
        <v>38</v>
      </c>
      <c r="BK13" s="86" t="s">
        <v>39</v>
      </c>
      <c r="BL13" s="86" t="s">
        <v>40</v>
      </c>
      <c r="BM13" s="86" t="s">
        <v>36</v>
      </c>
      <c r="BN13" s="86" t="s">
        <v>37</v>
      </c>
      <c r="BO13" s="86" t="s">
        <v>38</v>
      </c>
      <c r="BP13" s="86" t="s">
        <v>39</v>
      </c>
      <c r="BQ13" s="86" t="s">
        <v>40</v>
      </c>
      <c r="BR13" s="86" t="s">
        <v>41</v>
      </c>
      <c r="BS13" s="87"/>
      <c r="BT13" s="87"/>
      <c r="BU13" s="87"/>
      <c r="BV13" s="87"/>
      <c r="BW13" s="86" t="s">
        <v>42</v>
      </c>
      <c r="BX13" s="87"/>
      <c r="BY13" s="87"/>
      <c r="BZ13" s="87"/>
      <c r="CA13" s="87"/>
      <c r="CB13" s="86" t="s">
        <v>36</v>
      </c>
      <c r="CC13" s="86" t="s">
        <v>37</v>
      </c>
      <c r="CD13" s="86" t="s">
        <v>38</v>
      </c>
      <c r="CE13" s="86" t="s">
        <v>39</v>
      </c>
      <c r="CF13" s="86" t="s">
        <v>40</v>
      </c>
      <c r="CG13" s="86" t="s">
        <v>36</v>
      </c>
      <c r="CH13" s="86" t="s">
        <v>37</v>
      </c>
      <c r="CI13" s="86" t="s">
        <v>38</v>
      </c>
      <c r="CJ13" s="86" t="s">
        <v>39</v>
      </c>
      <c r="CK13" s="86" t="s">
        <v>40</v>
      </c>
      <c r="CL13" s="86" t="s">
        <v>36</v>
      </c>
      <c r="CM13" s="86" t="s">
        <v>37</v>
      </c>
      <c r="CN13" s="86" t="s">
        <v>38</v>
      </c>
      <c r="CO13" s="86" t="s">
        <v>39</v>
      </c>
      <c r="CP13" s="86" t="s">
        <v>40</v>
      </c>
      <c r="CQ13" s="86" t="s">
        <v>36</v>
      </c>
      <c r="CR13" s="86" t="s">
        <v>37</v>
      </c>
      <c r="CS13" s="86" t="s">
        <v>38</v>
      </c>
      <c r="CT13" s="86" t="s">
        <v>39</v>
      </c>
      <c r="CU13" s="86" t="s">
        <v>40</v>
      </c>
      <c r="CV13" s="86" t="s">
        <v>36</v>
      </c>
      <c r="CW13" s="86" t="s">
        <v>37</v>
      </c>
      <c r="CX13" s="86" t="s">
        <v>38</v>
      </c>
      <c r="CY13" s="86" t="s">
        <v>39</v>
      </c>
      <c r="CZ13" s="86" t="s">
        <v>40</v>
      </c>
      <c r="DA13" s="86" t="s">
        <v>36</v>
      </c>
      <c r="DB13" s="86" t="s">
        <v>37</v>
      </c>
      <c r="DC13" s="86" t="s">
        <v>38</v>
      </c>
      <c r="DD13" s="86" t="s">
        <v>39</v>
      </c>
      <c r="DE13" s="86" t="s">
        <v>40</v>
      </c>
      <c r="DF13" s="87"/>
    </row>
    <row r="14" spans="1:112" s="19" customFormat="1" ht="84" x14ac:dyDescent="0.2">
      <c r="A14" s="90"/>
      <c r="B14" s="90"/>
      <c r="C14" s="90"/>
      <c r="D14" s="90"/>
      <c r="E14" s="90"/>
      <c r="F14" s="90"/>
      <c r="G14" s="90"/>
      <c r="H14" s="90"/>
      <c r="I14" s="90"/>
      <c r="J14" s="90"/>
      <c r="K14" s="90"/>
      <c r="L14" s="90"/>
      <c r="M14" s="90"/>
      <c r="N14" s="90"/>
      <c r="O14" s="90"/>
      <c r="P14" s="90"/>
      <c r="Q14" s="90"/>
      <c r="R14" s="91"/>
      <c r="S14" s="91"/>
      <c r="T14" s="20" t="s">
        <v>43</v>
      </c>
      <c r="U14" s="20" t="s">
        <v>44</v>
      </c>
      <c r="V14" s="20" t="s">
        <v>43</v>
      </c>
      <c r="W14" s="20" t="s">
        <v>44</v>
      </c>
      <c r="X14" s="20" t="s">
        <v>43</v>
      </c>
      <c r="Y14" s="20" t="s">
        <v>44</v>
      </c>
      <c r="Z14" s="20" t="s">
        <v>43</v>
      </c>
      <c r="AA14" s="20" t="s">
        <v>44</v>
      </c>
      <c r="AB14" s="20" t="s">
        <v>43</v>
      </c>
      <c r="AC14" s="20" t="s">
        <v>44</v>
      </c>
      <c r="AD14" s="87"/>
      <c r="AE14" s="87"/>
      <c r="AF14" s="87"/>
      <c r="AG14" s="87"/>
      <c r="AH14" s="87"/>
      <c r="AI14" s="87"/>
      <c r="AJ14" s="87"/>
      <c r="AK14" s="87"/>
      <c r="AL14" s="87"/>
      <c r="AM14" s="87"/>
      <c r="AN14" s="21" t="s">
        <v>36</v>
      </c>
      <c r="AO14" s="21" t="s">
        <v>37</v>
      </c>
      <c r="AP14" s="21" t="s">
        <v>38</v>
      </c>
      <c r="AQ14" s="21" t="s">
        <v>39</v>
      </c>
      <c r="AR14" s="21" t="s">
        <v>40</v>
      </c>
      <c r="AS14" s="21" t="s">
        <v>36</v>
      </c>
      <c r="AT14" s="21" t="s">
        <v>37</v>
      </c>
      <c r="AU14" s="21" t="s">
        <v>38</v>
      </c>
      <c r="AV14" s="21" t="s">
        <v>39</v>
      </c>
      <c r="AW14" s="21" t="s">
        <v>40</v>
      </c>
      <c r="AX14" s="20" t="s">
        <v>43</v>
      </c>
      <c r="AY14" s="20" t="s">
        <v>44</v>
      </c>
      <c r="AZ14" s="20" t="s">
        <v>43</v>
      </c>
      <c r="BA14" s="20" t="s">
        <v>44</v>
      </c>
      <c r="BB14" s="20" t="s">
        <v>43</v>
      </c>
      <c r="BC14" s="20" t="s">
        <v>44</v>
      </c>
      <c r="BD14" s="20" t="s">
        <v>43</v>
      </c>
      <c r="BE14" s="20" t="s">
        <v>44</v>
      </c>
      <c r="BF14" s="20" t="s">
        <v>43</v>
      </c>
      <c r="BG14" s="20" t="s">
        <v>44</v>
      </c>
      <c r="BH14" s="87"/>
      <c r="BI14" s="87"/>
      <c r="BJ14" s="87"/>
      <c r="BK14" s="87"/>
      <c r="BL14" s="87"/>
      <c r="BM14" s="87"/>
      <c r="BN14" s="87"/>
      <c r="BO14" s="87"/>
      <c r="BP14" s="87"/>
      <c r="BQ14" s="87"/>
      <c r="BR14" s="21" t="s">
        <v>36</v>
      </c>
      <c r="BS14" s="21" t="s">
        <v>37</v>
      </c>
      <c r="BT14" s="21" t="s">
        <v>38</v>
      </c>
      <c r="BU14" s="21" t="s">
        <v>39</v>
      </c>
      <c r="BV14" s="21" t="s">
        <v>40</v>
      </c>
      <c r="BW14" s="21" t="s">
        <v>36</v>
      </c>
      <c r="BX14" s="21" t="s">
        <v>37</v>
      </c>
      <c r="BY14" s="21" t="s">
        <v>38</v>
      </c>
      <c r="BZ14" s="21" t="s">
        <v>39</v>
      </c>
      <c r="CA14" s="21" t="s">
        <v>40</v>
      </c>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H14" s="22"/>
    </row>
    <row r="15" spans="1:112" s="19" customFormat="1" ht="19.5" customHeight="1" x14ac:dyDescent="0.2">
      <c r="A15" s="23" t="s">
        <v>45</v>
      </c>
      <c r="B15" s="23" t="s">
        <v>46</v>
      </c>
      <c r="C15" s="23" t="s">
        <v>47</v>
      </c>
      <c r="D15" s="23" t="s">
        <v>48</v>
      </c>
      <c r="E15" s="23" t="s">
        <v>49</v>
      </c>
      <c r="F15" s="23">
        <v>6</v>
      </c>
      <c r="G15" s="23">
        <v>7</v>
      </c>
      <c r="H15" s="23">
        <v>8</v>
      </c>
      <c r="I15" s="23">
        <v>9</v>
      </c>
      <c r="J15" s="23">
        <v>10</v>
      </c>
      <c r="K15" s="23">
        <v>11</v>
      </c>
      <c r="L15" s="23">
        <v>12</v>
      </c>
      <c r="M15" s="23">
        <v>13</v>
      </c>
      <c r="N15" s="23">
        <v>14</v>
      </c>
      <c r="O15" s="23">
        <v>15</v>
      </c>
      <c r="P15" s="23">
        <v>16</v>
      </c>
      <c r="Q15" s="23">
        <v>17</v>
      </c>
      <c r="R15" s="23">
        <v>18</v>
      </c>
      <c r="S15" s="23">
        <v>19</v>
      </c>
      <c r="T15" s="20" t="s">
        <v>50</v>
      </c>
      <c r="U15" s="20" t="s">
        <v>51</v>
      </c>
      <c r="V15" s="20">
        <v>22</v>
      </c>
      <c r="W15" s="20">
        <v>23</v>
      </c>
      <c r="X15" s="20">
        <v>24</v>
      </c>
      <c r="Y15" s="20">
        <v>25</v>
      </c>
      <c r="Z15" s="20">
        <v>26</v>
      </c>
      <c r="AA15" s="20">
        <v>27</v>
      </c>
      <c r="AB15" s="20">
        <v>28</v>
      </c>
      <c r="AC15" s="20">
        <v>29</v>
      </c>
      <c r="AD15" s="21" t="s">
        <v>52</v>
      </c>
      <c r="AE15" s="21">
        <v>31</v>
      </c>
      <c r="AF15" s="21">
        <v>32</v>
      </c>
      <c r="AG15" s="21">
        <v>33</v>
      </c>
      <c r="AH15" s="21">
        <v>34</v>
      </c>
      <c r="AI15" s="21" t="s">
        <v>53</v>
      </c>
      <c r="AJ15" s="21">
        <v>36</v>
      </c>
      <c r="AK15" s="21">
        <v>37</v>
      </c>
      <c r="AL15" s="21">
        <v>38</v>
      </c>
      <c r="AM15" s="21">
        <v>39</v>
      </c>
      <c r="AN15" s="21" t="s">
        <v>54</v>
      </c>
      <c r="AO15" s="21">
        <v>41</v>
      </c>
      <c r="AP15" s="21">
        <v>42</v>
      </c>
      <c r="AQ15" s="21">
        <v>43</v>
      </c>
      <c r="AR15" s="21">
        <v>44</v>
      </c>
      <c r="AS15" s="21" t="s">
        <v>55</v>
      </c>
      <c r="AT15" s="21">
        <v>46</v>
      </c>
      <c r="AU15" s="21">
        <v>47</v>
      </c>
      <c r="AV15" s="21">
        <v>48</v>
      </c>
      <c r="AW15" s="21">
        <v>49</v>
      </c>
      <c r="AX15" s="20" t="s">
        <v>56</v>
      </c>
      <c r="AY15" s="20" t="s">
        <v>57</v>
      </c>
      <c r="AZ15" s="20">
        <v>52</v>
      </c>
      <c r="BA15" s="20">
        <v>53</v>
      </c>
      <c r="BB15" s="20">
        <v>54</v>
      </c>
      <c r="BC15" s="20">
        <v>55</v>
      </c>
      <c r="BD15" s="20">
        <v>56</v>
      </c>
      <c r="BE15" s="20">
        <v>57</v>
      </c>
      <c r="BF15" s="20">
        <v>58</v>
      </c>
      <c r="BG15" s="20">
        <v>59</v>
      </c>
      <c r="BH15" s="21" t="s">
        <v>58</v>
      </c>
      <c r="BI15" s="21">
        <v>61</v>
      </c>
      <c r="BJ15" s="21">
        <v>62</v>
      </c>
      <c r="BK15" s="21">
        <v>63</v>
      </c>
      <c r="BL15" s="21">
        <v>64</v>
      </c>
      <c r="BM15" s="21" t="s">
        <v>59</v>
      </c>
      <c r="BN15" s="21">
        <v>66</v>
      </c>
      <c r="BO15" s="21">
        <v>67</v>
      </c>
      <c r="BP15" s="21">
        <v>68</v>
      </c>
      <c r="BQ15" s="21">
        <v>69</v>
      </c>
      <c r="BR15" s="21" t="s">
        <v>60</v>
      </c>
      <c r="BS15" s="21">
        <v>71</v>
      </c>
      <c r="BT15" s="21">
        <v>72</v>
      </c>
      <c r="BU15" s="21">
        <v>73</v>
      </c>
      <c r="BV15" s="21">
        <v>74</v>
      </c>
      <c r="BW15" s="21" t="s">
        <v>61</v>
      </c>
      <c r="BX15" s="21">
        <v>76</v>
      </c>
      <c r="BY15" s="21">
        <v>77</v>
      </c>
      <c r="BZ15" s="21">
        <v>78</v>
      </c>
      <c r="CA15" s="21">
        <v>79</v>
      </c>
      <c r="CB15" s="21" t="s">
        <v>62</v>
      </c>
      <c r="CC15" s="21">
        <v>81</v>
      </c>
      <c r="CD15" s="21">
        <v>82</v>
      </c>
      <c r="CE15" s="21">
        <v>83</v>
      </c>
      <c r="CF15" s="21">
        <v>84</v>
      </c>
      <c r="CG15" s="21" t="s">
        <v>63</v>
      </c>
      <c r="CH15" s="21">
        <v>86</v>
      </c>
      <c r="CI15" s="21">
        <v>87</v>
      </c>
      <c r="CJ15" s="21">
        <v>88</v>
      </c>
      <c r="CK15" s="21">
        <v>89</v>
      </c>
      <c r="CL15" s="21" t="s">
        <v>64</v>
      </c>
      <c r="CM15" s="21">
        <v>91</v>
      </c>
      <c r="CN15" s="21">
        <v>92</v>
      </c>
      <c r="CO15" s="21">
        <v>93</v>
      </c>
      <c r="CP15" s="21">
        <v>94</v>
      </c>
      <c r="CQ15" s="21" t="s">
        <v>65</v>
      </c>
      <c r="CR15" s="21">
        <v>96</v>
      </c>
      <c r="CS15" s="21">
        <v>97</v>
      </c>
      <c r="CT15" s="21">
        <v>98</v>
      </c>
      <c r="CU15" s="21">
        <v>99</v>
      </c>
      <c r="CV15" s="21" t="s">
        <v>66</v>
      </c>
      <c r="CW15" s="21">
        <v>101</v>
      </c>
      <c r="CX15" s="21">
        <v>102</v>
      </c>
      <c r="CY15" s="21">
        <v>103</v>
      </c>
      <c r="CZ15" s="21">
        <v>104</v>
      </c>
      <c r="DA15" s="21" t="s">
        <v>67</v>
      </c>
      <c r="DB15" s="21">
        <v>106</v>
      </c>
      <c r="DC15" s="21">
        <v>107</v>
      </c>
      <c r="DD15" s="21">
        <v>108</v>
      </c>
      <c r="DE15" s="21">
        <v>109</v>
      </c>
      <c r="DF15" s="21">
        <v>110</v>
      </c>
    </row>
    <row r="16" spans="1:112" s="19" customFormat="1" ht="75" customHeight="1" x14ac:dyDescent="0.2">
      <c r="A16" s="24" t="s">
        <v>68</v>
      </c>
      <c r="B16" s="23" t="s">
        <v>69</v>
      </c>
      <c r="C16" s="23"/>
      <c r="D16" s="23"/>
      <c r="E16" s="23"/>
      <c r="F16" s="23"/>
      <c r="G16" s="23"/>
      <c r="H16" s="23"/>
      <c r="I16" s="23"/>
      <c r="J16" s="23"/>
      <c r="K16" s="23"/>
      <c r="L16" s="23"/>
      <c r="M16" s="23"/>
      <c r="N16" s="23"/>
      <c r="O16" s="23"/>
      <c r="P16" s="23"/>
      <c r="Q16" s="23"/>
      <c r="R16" s="23"/>
      <c r="S16" s="23"/>
      <c r="T16" s="25">
        <v>15403274.210000001</v>
      </c>
      <c r="U16" s="25">
        <v>15137273.68</v>
      </c>
      <c r="V16" s="25">
        <v>481246.42</v>
      </c>
      <c r="W16" s="25">
        <v>467343.89</v>
      </c>
      <c r="X16" s="25">
        <v>7060932.4100000001</v>
      </c>
      <c r="Y16" s="25">
        <v>6938017.0499999998</v>
      </c>
      <c r="Z16" s="25">
        <v>0</v>
      </c>
      <c r="AA16" s="25">
        <v>0</v>
      </c>
      <c r="AB16" s="25">
        <v>7861095.3799999999</v>
      </c>
      <c r="AC16" s="25">
        <v>7731912.7400000002</v>
      </c>
      <c r="AD16" s="26">
        <f t="shared" ref="AD16:CO16" si="2">AD17+AD186+AD243+AD262+AD331+AD343+0</f>
        <v>18834089.300000001</v>
      </c>
      <c r="AE16" s="26">
        <f t="shared" si="2"/>
        <v>496120.7</v>
      </c>
      <c r="AF16" s="26">
        <f t="shared" si="2"/>
        <v>10211673.219999999</v>
      </c>
      <c r="AG16" s="26">
        <f t="shared" si="2"/>
        <v>855</v>
      </c>
      <c r="AH16" s="26">
        <f t="shared" si="2"/>
        <v>8125440.3799999999</v>
      </c>
      <c r="AI16" s="26">
        <f t="shared" si="2"/>
        <v>15639081.579999998</v>
      </c>
      <c r="AJ16" s="26">
        <f t="shared" si="2"/>
        <v>751138.5</v>
      </c>
      <c r="AK16" s="26">
        <f t="shared" si="2"/>
        <v>8028341.6699999999</v>
      </c>
      <c r="AL16" s="26">
        <f t="shared" si="2"/>
        <v>0</v>
      </c>
      <c r="AM16" s="26">
        <f t="shared" si="2"/>
        <v>6859601.4400000004</v>
      </c>
      <c r="AN16" s="26">
        <f t="shared" si="2"/>
        <v>14023135.140000001</v>
      </c>
      <c r="AO16" s="26">
        <f t="shared" si="2"/>
        <v>258909.73</v>
      </c>
      <c r="AP16" s="26">
        <f t="shared" si="2"/>
        <v>6451413.8100000005</v>
      </c>
      <c r="AQ16" s="26">
        <f t="shared" si="2"/>
        <v>0</v>
      </c>
      <c r="AR16" s="26">
        <f t="shared" si="2"/>
        <v>7312811.5999999996</v>
      </c>
      <c r="AS16" s="26">
        <f t="shared" si="2"/>
        <v>13654135.15</v>
      </c>
      <c r="AT16" s="26">
        <f t="shared" si="2"/>
        <v>258909.73</v>
      </c>
      <c r="AU16" s="26">
        <f t="shared" si="2"/>
        <v>6451413.8100000005</v>
      </c>
      <c r="AV16" s="26">
        <f t="shared" si="2"/>
        <v>0</v>
      </c>
      <c r="AW16" s="26">
        <f t="shared" si="2"/>
        <v>6943811.6099999994</v>
      </c>
      <c r="AX16" s="26">
        <f t="shared" si="2"/>
        <v>10727916.630000001</v>
      </c>
      <c r="AY16" s="26">
        <f t="shared" si="2"/>
        <v>10548169.75</v>
      </c>
      <c r="AZ16" s="26">
        <f t="shared" si="2"/>
        <v>207228</v>
      </c>
      <c r="BA16" s="26">
        <f t="shared" si="2"/>
        <v>194998.69</v>
      </c>
      <c r="BB16" s="26">
        <f t="shared" si="2"/>
        <v>4324053.2699999996</v>
      </c>
      <c r="BC16" s="26">
        <f t="shared" si="2"/>
        <v>4256302.1500000004</v>
      </c>
      <c r="BD16" s="26">
        <f t="shared" si="2"/>
        <v>0</v>
      </c>
      <c r="BE16" s="26">
        <f t="shared" si="2"/>
        <v>0</v>
      </c>
      <c r="BF16" s="26">
        <f t="shared" si="2"/>
        <v>6196635.2999999989</v>
      </c>
      <c r="BG16" s="26">
        <f t="shared" si="2"/>
        <v>6096868.9199999981</v>
      </c>
      <c r="BH16" s="26">
        <f t="shared" si="2"/>
        <v>12326001.390000001</v>
      </c>
      <c r="BI16" s="26">
        <f t="shared" si="2"/>
        <v>238084.20999999996</v>
      </c>
      <c r="BJ16" s="26">
        <f t="shared" si="2"/>
        <v>5131867.879999999</v>
      </c>
      <c r="BK16" s="26">
        <f t="shared" si="2"/>
        <v>855</v>
      </c>
      <c r="BL16" s="26">
        <f t="shared" si="2"/>
        <v>6955194.3000000007</v>
      </c>
      <c r="BM16" s="26">
        <f t="shared" si="2"/>
        <v>11587765.969999999</v>
      </c>
      <c r="BN16" s="26">
        <f t="shared" si="2"/>
        <v>225423.4</v>
      </c>
      <c r="BO16" s="26">
        <f t="shared" si="2"/>
        <v>4919792.87</v>
      </c>
      <c r="BP16" s="26">
        <f t="shared" si="2"/>
        <v>0</v>
      </c>
      <c r="BQ16" s="26">
        <f t="shared" si="2"/>
        <v>6442549.6999999993</v>
      </c>
      <c r="BR16" s="26">
        <f t="shared" si="2"/>
        <v>12114120.619999999</v>
      </c>
      <c r="BS16" s="26">
        <f t="shared" si="2"/>
        <v>258909.73</v>
      </c>
      <c r="BT16" s="26">
        <f t="shared" si="2"/>
        <v>4820014.96</v>
      </c>
      <c r="BU16" s="26">
        <f t="shared" si="2"/>
        <v>0</v>
      </c>
      <c r="BV16" s="26">
        <f t="shared" si="2"/>
        <v>7035195.9299999997</v>
      </c>
      <c r="BW16" s="26">
        <f t="shared" si="2"/>
        <v>11745120.619999999</v>
      </c>
      <c r="BX16" s="26">
        <f t="shared" si="2"/>
        <v>258909.73</v>
      </c>
      <c r="BY16" s="26">
        <f t="shared" si="2"/>
        <v>4820014.96</v>
      </c>
      <c r="BZ16" s="26">
        <f t="shared" si="2"/>
        <v>0</v>
      </c>
      <c r="CA16" s="26">
        <f t="shared" si="2"/>
        <v>6666195.9299999997</v>
      </c>
      <c r="CB16" s="26">
        <f t="shared" si="2"/>
        <v>15403274.210000001</v>
      </c>
      <c r="CC16" s="26">
        <f t="shared" si="2"/>
        <v>481246.42000000004</v>
      </c>
      <c r="CD16" s="26">
        <f t="shared" si="2"/>
        <v>7060932.4100000001</v>
      </c>
      <c r="CE16" s="26">
        <f t="shared" si="2"/>
        <v>0</v>
      </c>
      <c r="CF16" s="26">
        <f t="shared" si="2"/>
        <v>7861095.3799999999</v>
      </c>
      <c r="CG16" s="26">
        <f t="shared" si="2"/>
        <v>18834089.350000001</v>
      </c>
      <c r="CH16" s="26">
        <f t="shared" si="2"/>
        <v>496120.69999999995</v>
      </c>
      <c r="CI16" s="26">
        <f t="shared" si="2"/>
        <v>10211673.27</v>
      </c>
      <c r="CJ16" s="26">
        <f t="shared" si="2"/>
        <v>855</v>
      </c>
      <c r="CK16" s="26">
        <f t="shared" si="2"/>
        <v>8125440.3799999999</v>
      </c>
      <c r="CL16" s="26">
        <f t="shared" si="2"/>
        <v>15639081.629999999</v>
      </c>
      <c r="CM16" s="26">
        <f t="shared" si="2"/>
        <v>751138.5</v>
      </c>
      <c r="CN16" s="26">
        <f t="shared" si="2"/>
        <v>8028341.6699999999</v>
      </c>
      <c r="CO16" s="26">
        <f t="shared" si="2"/>
        <v>0</v>
      </c>
      <c r="CP16" s="26">
        <f t="shared" ref="CP16:DE16" si="3">CP17+CP186+CP243+CP262+CP331+CP343+0</f>
        <v>6859601.4399999995</v>
      </c>
      <c r="CQ16" s="26">
        <f t="shared" si="3"/>
        <v>10727916.609999999</v>
      </c>
      <c r="CR16" s="26">
        <f t="shared" si="3"/>
        <v>207228</v>
      </c>
      <c r="CS16" s="26">
        <f t="shared" si="3"/>
        <v>4324053.3</v>
      </c>
      <c r="CT16" s="26">
        <f t="shared" si="3"/>
        <v>0</v>
      </c>
      <c r="CU16" s="26">
        <f t="shared" si="3"/>
        <v>6196635.2999999989</v>
      </c>
      <c r="CV16" s="26">
        <f t="shared" si="3"/>
        <v>12326001.359999999</v>
      </c>
      <c r="CW16" s="26">
        <f t="shared" si="3"/>
        <v>238084.20999999996</v>
      </c>
      <c r="CX16" s="26">
        <f t="shared" si="3"/>
        <v>5131867.879999999</v>
      </c>
      <c r="CY16" s="26">
        <f t="shared" si="3"/>
        <v>855</v>
      </c>
      <c r="CZ16" s="26">
        <f t="shared" si="3"/>
        <v>6955194.2699999996</v>
      </c>
      <c r="DA16" s="26">
        <f t="shared" si="3"/>
        <v>11587765.969999999</v>
      </c>
      <c r="DB16" s="26">
        <f t="shared" si="3"/>
        <v>225423.4</v>
      </c>
      <c r="DC16" s="26">
        <f t="shared" si="3"/>
        <v>4919792.87</v>
      </c>
      <c r="DD16" s="26">
        <f t="shared" si="3"/>
        <v>0</v>
      </c>
      <c r="DE16" s="26">
        <f t="shared" si="3"/>
        <v>6442549.6999999993</v>
      </c>
      <c r="DF16" s="27"/>
      <c r="DH16" s="28"/>
    </row>
    <row r="17" spans="1:112" s="19" customFormat="1" ht="98.25" customHeight="1" x14ac:dyDescent="0.2">
      <c r="A17" s="24" t="s">
        <v>70</v>
      </c>
      <c r="B17" s="23" t="s">
        <v>71</v>
      </c>
      <c r="C17" s="23"/>
      <c r="D17" s="23"/>
      <c r="E17" s="23"/>
      <c r="F17" s="23"/>
      <c r="G17" s="23"/>
      <c r="H17" s="23"/>
      <c r="I17" s="23"/>
      <c r="J17" s="23"/>
      <c r="K17" s="23"/>
      <c r="L17" s="23"/>
      <c r="M17" s="23"/>
      <c r="N17" s="23"/>
      <c r="O17" s="23"/>
      <c r="P17" s="23"/>
      <c r="Q17" s="23"/>
      <c r="R17" s="23"/>
      <c r="S17" s="23"/>
      <c r="T17" s="25">
        <v>9756195.6999999993</v>
      </c>
      <c r="U17" s="25">
        <v>9597141.4000000004</v>
      </c>
      <c r="V17" s="25">
        <v>284504.84999999998</v>
      </c>
      <c r="W17" s="25">
        <v>282733.93</v>
      </c>
      <c r="X17" s="25">
        <v>3087403.69</v>
      </c>
      <c r="Y17" s="25">
        <v>3008981.56</v>
      </c>
      <c r="Z17" s="25">
        <v>0</v>
      </c>
      <c r="AA17" s="25">
        <v>0</v>
      </c>
      <c r="AB17" s="25">
        <v>6384287.1600000001</v>
      </c>
      <c r="AC17" s="25">
        <v>6305425.9100000001</v>
      </c>
      <c r="AD17" s="27">
        <v>12479482</v>
      </c>
      <c r="AE17" s="27">
        <v>271898.83</v>
      </c>
      <c r="AF17" s="27">
        <v>5698965.2999999998</v>
      </c>
      <c r="AG17" s="27">
        <v>855</v>
      </c>
      <c r="AH17" s="27">
        <v>6507762.8700000001</v>
      </c>
      <c r="AI17" s="27">
        <v>8916835.6999999993</v>
      </c>
      <c r="AJ17" s="27">
        <v>531317.49</v>
      </c>
      <c r="AK17" s="27">
        <v>3557181.84</v>
      </c>
      <c r="AL17" s="27">
        <v>0</v>
      </c>
      <c r="AM17" s="27">
        <v>4828336.4000000004</v>
      </c>
      <c r="AN17" s="26">
        <f t="shared" ref="AN17:AV17" si="4">SUM(AN18:AN185)</f>
        <v>6965853.7200000007</v>
      </c>
      <c r="AO17" s="26">
        <f t="shared" si="4"/>
        <v>29762.05</v>
      </c>
      <c r="AP17" s="26">
        <f t="shared" si="4"/>
        <v>1968522.7200000002</v>
      </c>
      <c r="AQ17" s="26">
        <f t="shared" si="4"/>
        <v>0</v>
      </c>
      <c r="AR17" s="26">
        <f t="shared" si="4"/>
        <v>4967568.95</v>
      </c>
      <c r="AS17" s="26">
        <f t="shared" si="4"/>
        <v>6965853.7300000004</v>
      </c>
      <c r="AT17" s="26">
        <f t="shared" si="4"/>
        <v>29762.05</v>
      </c>
      <c r="AU17" s="26">
        <f t="shared" si="4"/>
        <v>1968522.7200000002</v>
      </c>
      <c r="AV17" s="26">
        <f t="shared" si="4"/>
        <v>0</v>
      </c>
      <c r="AW17" s="26">
        <f>SUM(AW18:AW185)</f>
        <v>4967568.96</v>
      </c>
      <c r="AX17" s="26">
        <f>SUM(AX18:AX185)</f>
        <v>5182437</v>
      </c>
      <c r="AY17" s="26">
        <f>SUM(AY18:AY185)</f>
        <v>5106348.08</v>
      </c>
      <c r="AZ17" s="26">
        <f t="shared" ref="AZ17:DE17" si="5">SUM(AZ18:AZ185)</f>
        <v>10486.4</v>
      </c>
      <c r="BA17" s="26">
        <f t="shared" si="5"/>
        <v>10388.69</v>
      </c>
      <c r="BB17" s="26">
        <f t="shared" si="5"/>
        <v>438842.39999999997</v>
      </c>
      <c r="BC17" s="26">
        <f t="shared" si="5"/>
        <v>412300.79999999993</v>
      </c>
      <c r="BD17" s="26">
        <f t="shared" si="5"/>
        <v>0</v>
      </c>
      <c r="BE17" s="26">
        <f t="shared" si="5"/>
        <v>0</v>
      </c>
      <c r="BF17" s="26">
        <f t="shared" si="5"/>
        <v>4733108.1999999993</v>
      </c>
      <c r="BG17" s="26">
        <f t="shared" si="5"/>
        <v>4683658.5999999987</v>
      </c>
      <c r="BH17" s="26">
        <f t="shared" si="5"/>
        <v>5996778.8900000015</v>
      </c>
      <c r="BI17" s="26">
        <f t="shared" si="5"/>
        <v>13862.339999999995</v>
      </c>
      <c r="BJ17" s="26">
        <f t="shared" si="5"/>
        <v>642519.05999999994</v>
      </c>
      <c r="BK17" s="26">
        <f t="shared" si="5"/>
        <v>855</v>
      </c>
      <c r="BL17" s="26">
        <f t="shared" si="5"/>
        <v>5339542.4900000012</v>
      </c>
      <c r="BM17" s="26">
        <f t="shared" si="5"/>
        <v>4907465.09</v>
      </c>
      <c r="BN17" s="26">
        <f t="shared" si="5"/>
        <v>5602.3899999999812</v>
      </c>
      <c r="BO17" s="26">
        <f t="shared" si="5"/>
        <v>490578.04000000004</v>
      </c>
      <c r="BP17" s="26">
        <f t="shared" si="5"/>
        <v>0</v>
      </c>
      <c r="BQ17" s="26">
        <f t="shared" si="5"/>
        <v>4411284.6599999992</v>
      </c>
      <c r="BR17" s="26">
        <f t="shared" si="5"/>
        <v>5098784.2299999995</v>
      </c>
      <c r="BS17" s="26">
        <f t="shared" si="5"/>
        <v>29762.05</v>
      </c>
      <c r="BT17" s="26">
        <f t="shared" si="5"/>
        <v>379068.87</v>
      </c>
      <c r="BU17" s="26">
        <f t="shared" si="5"/>
        <v>0</v>
      </c>
      <c r="BV17" s="26">
        <f t="shared" si="5"/>
        <v>4689953.3099999996</v>
      </c>
      <c r="BW17" s="26">
        <f t="shared" si="5"/>
        <v>5098784.2299999995</v>
      </c>
      <c r="BX17" s="26">
        <f t="shared" si="5"/>
        <v>29762.05</v>
      </c>
      <c r="BY17" s="26">
        <f t="shared" si="5"/>
        <v>379068.87</v>
      </c>
      <c r="BZ17" s="26">
        <f t="shared" si="5"/>
        <v>0</v>
      </c>
      <c r="CA17" s="26">
        <f t="shared" si="5"/>
        <v>4689953.3099999996</v>
      </c>
      <c r="CB17" s="26">
        <f t="shared" si="5"/>
        <v>9756195.7000000011</v>
      </c>
      <c r="CC17" s="26">
        <f t="shared" si="5"/>
        <v>284504.85000000003</v>
      </c>
      <c r="CD17" s="26">
        <f t="shared" si="5"/>
        <v>3087403.6900000004</v>
      </c>
      <c r="CE17" s="26">
        <f t="shared" si="5"/>
        <v>0</v>
      </c>
      <c r="CF17" s="26">
        <f t="shared" si="5"/>
        <v>6384287.1600000001</v>
      </c>
      <c r="CG17" s="26">
        <f t="shared" si="5"/>
        <v>12479482.049999999</v>
      </c>
      <c r="CH17" s="26">
        <f t="shared" si="5"/>
        <v>271898.82999999996</v>
      </c>
      <c r="CI17" s="26">
        <f t="shared" si="5"/>
        <v>5698965.3500000006</v>
      </c>
      <c r="CJ17" s="26">
        <f t="shared" si="5"/>
        <v>855</v>
      </c>
      <c r="CK17" s="26">
        <f t="shared" si="5"/>
        <v>6507762.8700000001</v>
      </c>
      <c r="CL17" s="26">
        <f t="shared" si="5"/>
        <v>8916835.75</v>
      </c>
      <c r="CM17" s="26">
        <f t="shared" si="5"/>
        <v>531317.49</v>
      </c>
      <c r="CN17" s="26">
        <f t="shared" si="5"/>
        <v>3557181.84</v>
      </c>
      <c r="CO17" s="26">
        <f t="shared" si="5"/>
        <v>0</v>
      </c>
      <c r="CP17" s="26">
        <f t="shared" si="5"/>
        <v>4828336.3999999994</v>
      </c>
      <c r="CQ17" s="26">
        <f t="shared" si="5"/>
        <v>5182437</v>
      </c>
      <c r="CR17" s="26">
        <f t="shared" si="5"/>
        <v>10486.4</v>
      </c>
      <c r="CS17" s="26">
        <f t="shared" si="5"/>
        <v>438842.39999999997</v>
      </c>
      <c r="CT17" s="26">
        <f t="shared" si="5"/>
        <v>0</v>
      </c>
      <c r="CU17" s="26">
        <f t="shared" si="5"/>
        <v>4733108.1999999993</v>
      </c>
      <c r="CV17" s="26">
        <f t="shared" si="5"/>
        <v>5996778.8600000013</v>
      </c>
      <c r="CW17" s="26">
        <f t="shared" si="5"/>
        <v>13862.339999999995</v>
      </c>
      <c r="CX17" s="26">
        <f t="shared" si="5"/>
        <v>642519.05999999994</v>
      </c>
      <c r="CY17" s="26">
        <f t="shared" si="5"/>
        <v>855</v>
      </c>
      <c r="CZ17" s="26">
        <f t="shared" si="5"/>
        <v>5339542.4600000009</v>
      </c>
      <c r="DA17" s="26">
        <f t="shared" si="5"/>
        <v>4907465.09</v>
      </c>
      <c r="DB17" s="26">
        <f t="shared" si="5"/>
        <v>5602.3899999999812</v>
      </c>
      <c r="DC17" s="26">
        <f t="shared" si="5"/>
        <v>490578.04000000004</v>
      </c>
      <c r="DD17" s="26">
        <f t="shared" si="5"/>
        <v>0</v>
      </c>
      <c r="DE17" s="26">
        <f t="shared" si="5"/>
        <v>4411284.6599999992</v>
      </c>
      <c r="DF17" s="27"/>
      <c r="DH17" s="28"/>
    </row>
    <row r="18" spans="1:112" s="19" customFormat="1" ht="98.25" customHeight="1" x14ac:dyDescent="0.2">
      <c r="A18" s="72" t="s">
        <v>72</v>
      </c>
      <c r="B18" s="77" t="s">
        <v>73</v>
      </c>
      <c r="C18" s="24" t="s">
        <v>74</v>
      </c>
      <c r="D18" s="24" t="s">
        <v>75</v>
      </c>
      <c r="E18" s="24" t="s">
        <v>76</v>
      </c>
      <c r="F18" s="77"/>
      <c r="G18" s="77"/>
      <c r="H18" s="77"/>
      <c r="I18" s="77"/>
      <c r="J18" s="77"/>
      <c r="K18" s="77"/>
      <c r="L18" s="77"/>
      <c r="M18" s="77"/>
      <c r="N18" s="77"/>
      <c r="O18" s="24" t="s">
        <v>77</v>
      </c>
      <c r="P18" s="24" t="s">
        <v>78</v>
      </c>
      <c r="Q18" s="24" t="s">
        <v>79</v>
      </c>
      <c r="R18" s="77" t="s">
        <v>45</v>
      </c>
      <c r="S18" s="77" t="s">
        <v>80</v>
      </c>
      <c r="T18" s="76">
        <v>781254.02</v>
      </c>
      <c r="U18" s="76">
        <v>772974.25</v>
      </c>
      <c r="V18" s="76">
        <v>0</v>
      </c>
      <c r="W18" s="76">
        <v>0</v>
      </c>
      <c r="X18" s="76">
        <v>0</v>
      </c>
      <c r="Y18" s="76">
        <v>0</v>
      </c>
      <c r="Z18" s="76">
        <v>0</v>
      </c>
      <c r="AA18" s="76">
        <v>0</v>
      </c>
      <c r="AB18" s="76">
        <v>781254.02</v>
      </c>
      <c r="AC18" s="76">
        <v>772974.25</v>
      </c>
      <c r="AD18" s="71">
        <v>218537.68</v>
      </c>
      <c r="AE18" s="71">
        <v>0</v>
      </c>
      <c r="AF18" s="71">
        <v>0</v>
      </c>
      <c r="AG18" s="71">
        <v>0</v>
      </c>
      <c r="AH18" s="71">
        <v>218537.68</v>
      </c>
      <c r="AI18" s="71">
        <v>42352.4</v>
      </c>
      <c r="AJ18" s="71">
        <v>0</v>
      </c>
      <c r="AK18" s="71">
        <v>0</v>
      </c>
      <c r="AL18" s="71">
        <v>0</v>
      </c>
      <c r="AM18" s="71">
        <v>42352.4</v>
      </c>
      <c r="AN18" s="71">
        <v>42352.4</v>
      </c>
      <c r="AO18" s="71">
        <v>0</v>
      </c>
      <c r="AP18" s="71">
        <v>0</v>
      </c>
      <c r="AQ18" s="71" t="s">
        <v>81</v>
      </c>
      <c r="AR18" s="71">
        <v>42352.4</v>
      </c>
      <c r="AS18" s="71">
        <v>42352.4</v>
      </c>
      <c r="AT18" s="71">
        <v>0</v>
      </c>
      <c r="AU18" s="71">
        <v>0</v>
      </c>
      <c r="AV18" s="71">
        <v>0</v>
      </c>
      <c r="AW18" s="71">
        <v>42352.4</v>
      </c>
      <c r="AX18" s="74">
        <v>158276.29999999999</v>
      </c>
      <c r="AY18" s="74">
        <v>150000.70000000001</v>
      </c>
      <c r="AZ18" s="74">
        <v>0</v>
      </c>
      <c r="BA18" s="74">
        <v>0</v>
      </c>
      <c r="BB18" s="74">
        <v>0</v>
      </c>
      <c r="BC18" s="74">
        <v>0</v>
      </c>
      <c r="BD18" s="74">
        <v>0</v>
      </c>
      <c r="BE18" s="74">
        <v>0</v>
      </c>
      <c r="BF18" s="74">
        <v>158276.29999999999</v>
      </c>
      <c r="BG18" s="74">
        <v>150000.70000000001</v>
      </c>
      <c r="BH18" s="73">
        <f>SUM(BI18:BL26)</f>
        <v>203237.7</v>
      </c>
      <c r="BI18" s="73">
        <v>0</v>
      </c>
      <c r="BJ18" s="73">
        <v>0</v>
      </c>
      <c r="BK18" s="73">
        <v>0</v>
      </c>
      <c r="BL18" s="73">
        <f xml:space="preserve"> 203237.7</f>
        <v>203237.7</v>
      </c>
      <c r="BM18" s="74">
        <v>42352.4</v>
      </c>
      <c r="BN18" s="74">
        <v>0</v>
      </c>
      <c r="BO18" s="74">
        <v>0</v>
      </c>
      <c r="BP18" s="74">
        <v>0</v>
      </c>
      <c r="BQ18" s="74">
        <v>42352.4</v>
      </c>
      <c r="BR18" s="73">
        <v>42352.4</v>
      </c>
      <c r="BS18" s="73">
        <v>0</v>
      </c>
      <c r="BT18" s="73">
        <v>0</v>
      </c>
      <c r="BU18" s="73">
        <v>0</v>
      </c>
      <c r="BV18" s="73">
        <v>42352.4</v>
      </c>
      <c r="BW18" s="73">
        <v>42352.4</v>
      </c>
      <c r="BX18" s="73">
        <v>0</v>
      </c>
      <c r="BY18" s="73">
        <v>0</v>
      </c>
      <c r="BZ18" s="73">
        <v>0</v>
      </c>
      <c r="CA18" s="73">
        <v>42352.4</v>
      </c>
      <c r="CB18" s="74">
        <v>781254.02</v>
      </c>
      <c r="CC18" s="74">
        <v>0</v>
      </c>
      <c r="CD18" s="74">
        <v>0</v>
      </c>
      <c r="CE18" s="74">
        <v>0</v>
      </c>
      <c r="CF18" s="74">
        <v>781254.02</v>
      </c>
      <c r="CG18" s="74">
        <v>218537.68</v>
      </c>
      <c r="CH18" s="74">
        <v>0</v>
      </c>
      <c r="CI18" s="74">
        <v>0</v>
      </c>
      <c r="CJ18" s="74">
        <v>0</v>
      </c>
      <c r="CK18" s="74">
        <v>218537.68</v>
      </c>
      <c r="CL18" s="73">
        <v>42352.4</v>
      </c>
      <c r="CM18" s="73">
        <v>0</v>
      </c>
      <c r="CN18" s="73">
        <v>0</v>
      </c>
      <c r="CO18" s="73">
        <v>0</v>
      </c>
      <c r="CP18" s="73">
        <v>42352.4</v>
      </c>
      <c r="CQ18" s="73">
        <f>SUM(CR18:CU26)</f>
        <v>158276.29999999999</v>
      </c>
      <c r="CR18" s="73">
        <v>0</v>
      </c>
      <c r="CS18" s="73">
        <v>0</v>
      </c>
      <c r="CT18" s="73">
        <v>0</v>
      </c>
      <c r="CU18" s="73">
        <v>158276.29999999999</v>
      </c>
      <c r="CV18" s="71">
        <f>SUM(CW18:CZ26)</f>
        <v>203237.7</v>
      </c>
      <c r="CW18" s="71">
        <v>0</v>
      </c>
      <c r="CX18" s="71">
        <v>0</v>
      </c>
      <c r="CY18" s="71">
        <v>0</v>
      </c>
      <c r="CZ18" s="71">
        <v>203237.7</v>
      </c>
      <c r="DA18" s="71">
        <v>42352.4</v>
      </c>
      <c r="DB18" s="71">
        <v>0</v>
      </c>
      <c r="DC18" s="71">
        <v>0</v>
      </c>
      <c r="DD18" s="71">
        <v>0</v>
      </c>
      <c r="DE18" s="71">
        <v>42352.4</v>
      </c>
      <c r="DF18" s="71" t="s">
        <v>82</v>
      </c>
      <c r="DH18" s="28"/>
    </row>
    <row r="19" spans="1:112" s="19" customFormat="1" ht="98.25" customHeight="1" x14ac:dyDescent="0.2">
      <c r="A19" s="72"/>
      <c r="B19" s="77"/>
      <c r="C19" s="24" t="s">
        <v>83</v>
      </c>
      <c r="D19" s="24" t="s">
        <v>84</v>
      </c>
      <c r="E19" s="24" t="s">
        <v>85</v>
      </c>
      <c r="F19" s="77"/>
      <c r="G19" s="77"/>
      <c r="H19" s="77"/>
      <c r="I19" s="77"/>
      <c r="J19" s="77"/>
      <c r="K19" s="77"/>
      <c r="L19" s="77"/>
      <c r="M19" s="77"/>
      <c r="N19" s="77"/>
      <c r="O19" s="24" t="s">
        <v>86</v>
      </c>
      <c r="P19" s="24" t="s">
        <v>87</v>
      </c>
      <c r="Q19" s="24" t="s">
        <v>88</v>
      </c>
      <c r="R19" s="77"/>
      <c r="S19" s="77"/>
      <c r="T19" s="76"/>
      <c r="U19" s="76"/>
      <c r="V19" s="76"/>
      <c r="W19" s="76"/>
      <c r="X19" s="76"/>
      <c r="Y19" s="76"/>
      <c r="Z19" s="76"/>
      <c r="AA19" s="76"/>
      <c r="AB19" s="76"/>
      <c r="AC19" s="76"/>
      <c r="AD19" s="71"/>
      <c r="AE19" s="71"/>
      <c r="AF19" s="71"/>
      <c r="AG19" s="71"/>
      <c r="AH19" s="71"/>
      <c r="AI19" s="71"/>
      <c r="AJ19" s="71"/>
      <c r="AK19" s="71"/>
      <c r="AL19" s="71"/>
      <c r="AM19" s="71"/>
      <c r="AN19" s="71"/>
      <c r="AO19" s="71"/>
      <c r="AP19" s="71"/>
      <c r="AQ19" s="71"/>
      <c r="AR19" s="71"/>
      <c r="AS19" s="71"/>
      <c r="AT19" s="71"/>
      <c r="AU19" s="71"/>
      <c r="AV19" s="71"/>
      <c r="AW19" s="71"/>
      <c r="AX19" s="74"/>
      <c r="AY19" s="74"/>
      <c r="AZ19" s="74"/>
      <c r="BA19" s="74"/>
      <c r="BB19" s="74"/>
      <c r="BC19" s="74"/>
      <c r="BD19" s="74"/>
      <c r="BE19" s="74"/>
      <c r="BF19" s="74"/>
      <c r="BG19" s="74"/>
      <c r="BH19" s="73"/>
      <c r="BI19" s="73"/>
      <c r="BJ19" s="73"/>
      <c r="BK19" s="73"/>
      <c r="BL19" s="73"/>
      <c r="BM19" s="74"/>
      <c r="BN19" s="74"/>
      <c r="BO19" s="74"/>
      <c r="BP19" s="74"/>
      <c r="BQ19" s="74"/>
      <c r="BR19" s="73"/>
      <c r="BS19" s="73"/>
      <c r="BT19" s="73"/>
      <c r="BU19" s="73"/>
      <c r="BV19" s="73"/>
      <c r="BW19" s="73"/>
      <c r="BX19" s="73"/>
      <c r="BY19" s="73"/>
      <c r="BZ19" s="73"/>
      <c r="CA19" s="73"/>
      <c r="CB19" s="74"/>
      <c r="CC19" s="74"/>
      <c r="CD19" s="74"/>
      <c r="CE19" s="74"/>
      <c r="CF19" s="74"/>
      <c r="CG19" s="74"/>
      <c r="CH19" s="74"/>
      <c r="CI19" s="74"/>
      <c r="CJ19" s="74"/>
      <c r="CK19" s="74"/>
      <c r="CL19" s="73"/>
      <c r="CM19" s="73"/>
      <c r="CN19" s="73"/>
      <c r="CO19" s="73"/>
      <c r="CP19" s="73"/>
      <c r="CQ19" s="73"/>
      <c r="CR19" s="73"/>
      <c r="CS19" s="73"/>
      <c r="CT19" s="73"/>
      <c r="CU19" s="73"/>
      <c r="CV19" s="71"/>
      <c r="CW19" s="71"/>
      <c r="CX19" s="71"/>
      <c r="CY19" s="71"/>
      <c r="CZ19" s="71"/>
      <c r="DA19" s="71"/>
      <c r="DB19" s="71"/>
      <c r="DC19" s="71"/>
      <c r="DD19" s="71"/>
      <c r="DE19" s="71"/>
      <c r="DF19" s="71"/>
      <c r="DH19" s="28"/>
    </row>
    <row r="20" spans="1:112" s="19" customFormat="1" ht="98.25" customHeight="1" x14ac:dyDescent="0.2">
      <c r="A20" s="72"/>
      <c r="B20" s="77"/>
      <c r="C20" s="72" t="s">
        <v>89</v>
      </c>
      <c r="D20" s="72" t="s">
        <v>90</v>
      </c>
      <c r="E20" s="72" t="s">
        <v>91</v>
      </c>
      <c r="F20" s="77"/>
      <c r="G20" s="77"/>
      <c r="H20" s="77"/>
      <c r="I20" s="77"/>
      <c r="J20" s="77"/>
      <c r="K20" s="77"/>
      <c r="L20" s="77"/>
      <c r="M20" s="77"/>
      <c r="N20" s="77"/>
      <c r="O20" s="24" t="s">
        <v>92</v>
      </c>
      <c r="P20" s="24" t="s">
        <v>90</v>
      </c>
      <c r="Q20" s="24" t="s">
        <v>93</v>
      </c>
      <c r="R20" s="77"/>
      <c r="S20" s="77"/>
      <c r="T20" s="76"/>
      <c r="U20" s="76"/>
      <c r="V20" s="76"/>
      <c r="W20" s="76"/>
      <c r="X20" s="76"/>
      <c r="Y20" s="76"/>
      <c r="Z20" s="76"/>
      <c r="AA20" s="76"/>
      <c r="AB20" s="76"/>
      <c r="AC20" s="76"/>
      <c r="AD20" s="71"/>
      <c r="AE20" s="71"/>
      <c r="AF20" s="71"/>
      <c r="AG20" s="71"/>
      <c r="AH20" s="71"/>
      <c r="AI20" s="71"/>
      <c r="AJ20" s="71"/>
      <c r="AK20" s="71"/>
      <c r="AL20" s="71"/>
      <c r="AM20" s="71"/>
      <c r="AN20" s="71"/>
      <c r="AO20" s="71"/>
      <c r="AP20" s="71"/>
      <c r="AQ20" s="71"/>
      <c r="AR20" s="71"/>
      <c r="AS20" s="71"/>
      <c r="AT20" s="71"/>
      <c r="AU20" s="71"/>
      <c r="AV20" s="71"/>
      <c r="AW20" s="71"/>
      <c r="AX20" s="74"/>
      <c r="AY20" s="74"/>
      <c r="AZ20" s="74"/>
      <c r="BA20" s="74"/>
      <c r="BB20" s="74"/>
      <c r="BC20" s="74"/>
      <c r="BD20" s="74"/>
      <c r="BE20" s="74"/>
      <c r="BF20" s="74"/>
      <c r="BG20" s="74"/>
      <c r="BH20" s="73"/>
      <c r="BI20" s="73"/>
      <c r="BJ20" s="73"/>
      <c r="BK20" s="73"/>
      <c r="BL20" s="73"/>
      <c r="BM20" s="74"/>
      <c r="BN20" s="74"/>
      <c r="BO20" s="74"/>
      <c r="BP20" s="74"/>
      <c r="BQ20" s="74"/>
      <c r="BR20" s="73"/>
      <c r="BS20" s="73"/>
      <c r="BT20" s="73"/>
      <c r="BU20" s="73"/>
      <c r="BV20" s="73"/>
      <c r="BW20" s="73"/>
      <c r="BX20" s="73"/>
      <c r="BY20" s="73"/>
      <c r="BZ20" s="73"/>
      <c r="CA20" s="73"/>
      <c r="CB20" s="74"/>
      <c r="CC20" s="74"/>
      <c r="CD20" s="74"/>
      <c r="CE20" s="74"/>
      <c r="CF20" s="74"/>
      <c r="CG20" s="74"/>
      <c r="CH20" s="74"/>
      <c r="CI20" s="74"/>
      <c r="CJ20" s="74"/>
      <c r="CK20" s="74"/>
      <c r="CL20" s="73"/>
      <c r="CM20" s="73"/>
      <c r="CN20" s="73"/>
      <c r="CO20" s="73"/>
      <c r="CP20" s="73"/>
      <c r="CQ20" s="73"/>
      <c r="CR20" s="73"/>
      <c r="CS20" s="73"/>
      <c r="CT20" s="73"/>
      <c r="CU20" s="73"/>
      <c r="CV20" s="71"/>
      <c r="CW20" s="71"/>
      <c r="CX20" s="71"/>
      <c r="CY20" s="71"/>
      <c r="CZ20" s="71"/>
      <c r="DA20" s="71"/>
      <c r="DB20" s="71"/>
      <c r="DC20" s="71"/>
      <c r="DD20" s="71"/>
      <c r="DE20" s="71"/>
      <c r="DF20" s="71"/>
      <c r="DH20" s="28"/>
    </row>
    <row r="21" spans="1:112" s="19" customFormat="1" ht="98.25" customHeight="1" x14ac:dyDescent="0.2">
      <c r="A21" s="72"/>
      <c r="B21" s="77"/>
      <c r="C21" s="72"/>
      <c r="D21" s="72"/>
      <c r="E21" s="72"/>
      <c r="F21" s="77"/>
      <c r="G21" s="77"/>
      <c r="H21" s="77"/>
      <c r="I21" s="77"/>
      <c r="J21" s="77"/>
      <c r="K21" s="77"/>
      <c r="L21" s="77"/>
      <c r="M21" s="77"/>
      <c r="N21" s="77"/>
      <c r="O21" s="24" t="s">
        <v>94</v>
      </c>
      <c r="P21" s="24" t="s">
        <v>95</v>
      </c>
      <c r="Q21" s="24" t="s">
        <v>96</v>
      </c>
      <c r="R21" s="77"/>
      <c r="S21" s="77"/>
      <c r="T21" s="76"/>
      <c r="U21" s="76"/>
      <c r="V21" s="76"/>
      <c r="W21" s="76"/>
      <c r="X21" s="76"/>
      <c r="Y21" s="76"/>
      <c r="Z21" s="76"/>
      <c r="AA21" s="76"/>
      <c r="AB21" s="76"/>
      <c r="AC21" s="76"/>
      <c r="AD21" s="71"/>
      <c r="AE21" s="71"/>
      <c r="AF21" s="71"/>
      <c r="AG21" s="71"/>
      <c r="AH21" s="71"/>
      <c r="AI21" s="71"/>
      <c r="AJ21" s="71"/>
      <c r="AK21" s="71"/>
      <c r="AL21" s="71"/>
      <c r="AM21" s="71"/>
      <c r="AN21" s="71"/>
      <c r="AO21" s="71"/>
      <c r="AP21" s="71"/>
      <c r="AQ21" s="71"/>
      <c r="AR21" s="71"/>
      <c r="AS21" s="71"/>
      <c r="AT21" s="71"/>
      <c r="AU21" s="71"/>
      <c r="AV21" s="71"/>
      <c r="AW21" s="71"/>
      <c r="AX21" s="74"/>
      <c r="AY21" s="74"/>
      <c r="AZ21" s="74"/>
      <c r="BA21" s="74"/>
      <c r="BB21" s="74"/>
      <c r="BC21" s="74"/>
      <c r="BD21" s="74"/>
      <c r="BE21" s="74"/>
      <c r="BF21" s="74"/>
      <c r="BG21" s="74"/>
      <c r="BH21" s="73"/>
      <c r="BI21" s="73"/>
      <c r="BJ21" s="73"/>
      <c r="BK21" s="73"/>
      <c r="BL21" s="73"/>
      <c r="BM21" s="74"/>
      <c r="BN21" s="74"/>
      <c r="BO21" s="74"/>
      <c r="BP21" s="74"/>
      <c r="BQ21" s="74"/>
      <c r="BR21" s="73"/>
      <c r="BS21" s="73"/>
      <c r="BT21" s="73"/>
      <c r="BU21" s="73"/>
      <c r="BV21" s="73"/>
      <c r="BW21" s="73"/>
      <c r="BX21" s="73"/>
      <c r="BY21" s="73"/>
      <c r="BZ21" s="73"/>
      <c r="CA21" s="73"/>
      <c r="CB21" s="74"/>
      <c r="CC21" s="74"/>
      <c r="CD21" s="74"/>
      <c r="CE21" s="74"/>
      <c r="CF21" s="74"/>
      <c r="CG21" s="74"/>
      <c r="CH21" s="74"/>
      <c r="CI21" s="74"/>
      <c r="CJ21" s="74"/>
      <c r="CK21" s="74"/>
      <c r="CL21" s="73"/>
      <c r="CM21" s="73"/>
      <c r="CN21" s="73"/>
      <c r="CO21" s="73"/>
      <c r="CP21" s="73"/>
      <c r="CQ21" s="73"/>
      <c r="CR21" s="73"/>
      <c r="CS21" s="73"/>
      <c r="CT21" s="73"/>
      <c r="CU21" s="73"/>
      <c r="CV21" s="71"/>
      <c r="CW21" s="71"/>
      <c r="CX21" s="71"/>
      <c r="CY21" s="71"/>
      <c r="CZ21" s="71"/>
      <c r="DA21" s="71"/>
      <c r="DB21" s="71"/>
      <c r="DC21" s="71"/>
      <c r="DD21" s="71"/>
      <c r="DE21" s="71"/>
      <c r="DF21" s="71"/>
      <c r="DH21" s="28"/>
    </row>
    <row r="22" spans="1:112" s="19" customFormat="1" ht="98.25" customHeight="1" x14ac:dyDescent="0.2">
      <c r="A22" s="72"/>
      <c r="B22" s="77"/>
      <c r="C22" s="72"/>
      <c r="D22" s="72"/>
      <c r="E22" s="72"/>
      <c r="F22" s="77"/>
      <c r="G22" s="77"/>
      <c r="H22" s="77"/>
      <c r="I22" s="77"/>
      <c r="J22" s="77"/>
      <c r="K22" s="77"/>
      <c r="L22" s="77"/>
      <c r="M22" s="77"/>
      <c r="N22" s="77"/>
      <c r="O22" s="24" t="s">
        <v>97</v>
      </c>
      <c r="P22" s="24" t="s">
        <v>98</v>
      </c>
      <c r="Q22" s="24" t="s">
        <v>99</v>
      </c>
      <c r="R22" s="77"/>
      <c r="S22" s="77"/>
      <c r="T22" s="76"/>
      <c r="U22" s="76"/>
      <c r="V22" s="76"/>
      <c r="W22" s="76"/>
      <c r="X22" s="76"/>
      <c r="Y22" s="76"/>
      <c r="Z22" s="76"/>
      <c r="AA22" s="76"/>
      <c r="AB22" s="76"/>
      <c r="AC22" s="76"/>
      <c r="AD22" s="71"/>
      <c r="AE22" s="71"/>
      <c r="AF22" s="71"/>
      <c r="AG22" s="71"/>
      <c r="AH22" s="71"/>
      <c r="AI22" s="71"/>
      <c r="AJ22" s="71"/>
      <c r="AK22" s="71"/>
      <c r="AL22" s="71"/>
      <c r="AM22" s="71"/>
      <c r="AN22" s="71"/>
      <c r="AO22" s="71"/>
      <c r="AP22" s="71"/>
      <c r="AQ22" s="71"/>
      <c r="AR22" s="71"/>
      <c r="AS22" s="71"/>
      <c r="AT22" s="71"/>
      <c r="AU22" s="71"/>
      <c r="AV22" s="71"/>
      <c r="AW22" s="71"/>
      <c r="AX22" s="74"/>
      <c r="AY22" s="74"/>
      <c r="AZ22" s="74"/>
      <c r="BA22" s="74"/>
      <c r="BB22" s="74"/>
      <c r="BC22" s="74"/>
      <c r="BD22" s="74"/>
      <c r="BE22" s="74"/>
      <c r="BF22" s="74"/>
      <c r="BG22" s="74"/>
      <c r="BH22" s="73"/>
      <c r="BI22" s="73"/>
      <c r="BJ22" s="73"/>
      <c r="BK22" s="73"/>
      <c r="BL22" s="73"/>
      <c r="BM22" s="74"/>
      <c r="BN22" s="74"/>
      <c r="BO22" s="74"/>
      <c r="BP22" s="74"/>
      <c r="BQ22" s="74"/>
      <c r="BR22" s="73"/>
      <c r="BS22" s="73"/>
      <c r="BT22" s="73"/>
      <c r="BU22" s="73"/>
      <c r="BV22" s="73"/>
      <c r="BW22" s="73"/>
      <c r="BX22" s="73"/>
      <c r="BY22" s="73"/>
      <c r="BZ22" s="73"/>
      <c r="CA22" s="73"/>
      <c r="CB22" s="74"/>
      <c r="CC22" s="74"/>
      <c r="CD22" s="74"/>
      <c r="CE22" s="74"/>
      <c r="CF22" s="74"/>
      <c r="CG22" s="74"/>
      <c r="CH22" s="74"/>
      <c r="CI22" s="74"/>
      <c r="CJ22" s="74"/>
      <c r="CK22" s="74"/>
      <c r="CL22" s="73"/>
      <c r="CM22" s="73"/>
      <c r="CN22" s="73"/>
      <c r="CO22" s="73"/>
      <c r="CP22" s="73"/>
      <c r="CQ22" s="73"/>
      <c r="CR22" s="73"/>
      <c r="CS22" s="73"/>
      <c r="CT22" s="73"/>
      <c r="CU22" s="73"/>
      <c r="CV22" s="71"/>
      <c r="CW22" s="71"/>
      <c r="CX22" s="71"/>
      <c r="CY22" s="71"/>
      <c r="CZ22" s="71"/>
      <c r="DA22" s="71"/>
      <c r="DB22" s="71"/>
      <c r="DC22" s="71"/>
      <c r="DD22" s="71"/>
      <c r="DE22" s="71"/>
      <c r="DF22" s="71"/>
      <c r="DH22" s="28"/>
    </row>
    <row r="23" spans="1:112" s="19" customFormat="1" ht="98.25" customHeight="1" x14ac:dyDescent="0.2">
      <c r="A23" s="72"/>
      <c r="B23" s="77"/>
      <c r="C23" s="72"/>
      <c r="D23" s="72"/>
      <c r="E23" s="72"/>
      <c r="F23" s="77"/>
      <c r="G23" s="77"/>
      <c r="H23" s="77"/>
      <c r="I23" s="77"/>
      <c r="J23" s="77"/>
      <c r="K23" s="77"/>
      <c r="L23" s="77"/>
      <c r="M23" s="77"/>
      <c r="N23" s="77"/>
      <c r="O23" s="24" t="s">
        <v>100</v>
      </c>
      <c r="P23" s="24" t="s">
        <v>101</v>
      </c>
      <c r="Q23" s="24" t="s">
        <v>102</v>
      </c>
      <c r="R23" s="77"/>
      <c r="S23" s="77"/>
      <c r="T23" s="76"/>
      <c r="U23" s="76"/>
      <c r="V23" s="76"/>
      <c r="W23" s="76"/>
      <c r="X23" s="76"/>
      <c r="Y23" s="76"/>
      <c r="Z23" s="76"/>
      <c r="AA23" s="76"/>
      <c r="AB23" s="76"/>
      <c r="AC23" s="76"/>
      <c r="AD23" s="71"/>
      <c r="AE23" s="71"/>
      <c r="AF23" s="71"/>
      <c r="AG23" s="71"/>
      <c r="AH23" s="71"/>
      <c r="AI23" s="71"/>
      <c r="AJ23" s="71"/>
      <c r="AK23" s="71"/>
      <c r="AL23" s="71"/>
      <c r="AM23" s="71"/>
      <c r="AN23" s="71"/>
      <c r="AO23" s="71"/>
      <c r="AP23" s="71"/>
      <c r="AQ23" s="71"/>
      <c r="AR23" s="71"/>
      <c r="AS23" s="71"/>
      <c r="AT23" s="71"/>
      <c r="AU23" s="71"/>
      <c r="AV23" s="71"/>
      <c r="AW23" s="71"/>
      <c r="AX23" s="74"/>
      <c r="AY23" s="74"/>
      <c r="AZ23" s="74"/>
      <c r="BA23" s="74"/>
      <c r="BB23" s="74"/>
      <c r="BC23" s="74"/>
      <c r="BD23" s="74"/>
      <c r="BE23" s="74"/>
      <c r="BF23" s="74"/>
      <c r="BG23" s="74"/>
      <c r="BH23" s="73"/>
      <c r="BI23" s="73"/>
      <c r="BJ23" s="73"/>
      <c r="BK23" s="73"/>
      <c r="BL23" s="73"/>
      <c r="BM23" s="74"/>
      <c r="BN23" s="74"/>
      <c r="BO23" s="74"/>
      <c r="BP23" s="74"/>
      <c r="BQ23" s="74"/>
      <c r="BR23" s="73"/>
      <c r="BS23" s="73"/>
      <c r="BT23" s="73"/>
      <c r="BU23" s="73"/>
      <c r="BV23" s="73"/>
      <c r="BW23" s="73"/>
      <c r="BX23" s="73"/>
      <c r="BY23" s="73"/>
      <c r="BZ23" s="73"/>
      <c r="CA23" s="73"/>
      <c r="CB23" s="74"/>
      <c r="CC23" s="74"/>
      <c r="CD23" s="74"/>
      <c r="CE23" s="74"/>
      <c r="CF23" s="74"/>
      <c r="CG23" s="74"/>
      <c r="CH23" s="74"/>
      <c r="CI23" s="74"/>
      <c r="CJ23" s="74"/>
      <c r="CK23" s="74"/>
      <c r="CL23" s="73"/>
      <c r="CM23" s="73"/>
      <c r="CN23" s="73"/>
      <c r="CO23" s="73"/>
      <c r="CP23" s="73"/>
      <c r="CQ23" s="73"/>
      <c r="CR23" s="73"/>
      <c r="CS23" s="73"/>
      <c r="CT23" s="73"/>
      <c r="CU23" s="73"/>
      <c r="CV23" s="71"/>
      <c r="CW23" s="71"/>
      <c r="CX23" s="71"/>
      <c r="CY23" s="71"/>
      <c r="CZ23" s="71"/>
      <c r="DA23" s="71"/>
      <c r="DB23" s="71"/>
      <c r="DC23" s="71"/>
      <c r="DD23" s="71"/>
      <c r="DE23" s="71"/>
      <c r="DF23" s="71"/>
      <c r="DH23" s="28"/>
    </row>
    <row r="24" spans="1:112" s="19" customFormat="1" ht="98.25" customHeight="1" x14ac:dyDescent="0.2">
      <c r="A24" s="72"/>
      <c r="B24" s="77"/>
      <c r="C24" s="72"/>
      <c r="D24" s="72"/>
      <c r="E24" s="72"/>
      <c r="F24" s="77"/>
      <c r="G24" s="77"/>
      <c r="H24" s="77"/>
      <c r="I24" s="77"/>
      <c r="J24" s="77"/>
      <c r="K24" s="77"/>
      <c r="L24" s="77"/>
      <c r="M24" s="77"/>
      <c r="N24" s="77"/>
      <c r="O24" s="24" t="s">
        <v>103</v>
      </c>
      <c r="P24" s="24" t="s">
        <v>104</v>
      </c>
      <c r="Q24" s="24" t="s">
        <v>105</v>
      </c>
      <c r="R24" s="77"/>
      <c r="S24" s="77"/>
      <c r="T24" s="76"/>
      <c r="U24" s="76"/>
      <c r="V24" s="76"/>
      <c r="W24" s="76"/>
      <c r="X24" s="76"/>
      <c r="Y24" s="76"/>
      <c r="Z24" s="76"/>
      <c r="AA24" s="76"/>
      <c r="AB24" s="76"/>
      <c r="AC24" s="76"/>
      <c r="AD24" s="71"/>
      <c r="AE24" s="71"/>
      <c r="AF24" s="71"/>
      <c r="AG24" s="71"/>
      <c r="AH24" s="71"/>
      <c r="AI24" s="71"/>
      <c r="AJ24" s="71"/>
      <c r="AK24" s="71"/>
      <c r="AL24" s="71"/>
      <c r="AM24" s="71"/>
      <c r="AN24" s="71"/>
      <c r="AO24" s="71"/>
      <c r="AP24" s="71"/>
      <c r="AQ24" s="71"/>
      <c r="AR24" s="71"/>
      <c r="AS24" s="71"/>
      <c r="AT24" s="71"/>
      <c r="AU24" s="71"/>
      <c r="AV24" s="71"/>
      <c r="AW24" s="71"/>
      <c r="AX24" s="74"/>
      <c r="AY24" s="74"/>
      <c r="AZ24" s="74"/>
      <c r="BA24" s="74"/>
      <c r="BB24" s="74"/>
      <c r="BC24" s="74"/>
      <c r="BD24" s="74"/>
      <c r="BE24" s="74"/>
      <c r="BF24" s="74"/>
      <c r="BG24" s="74"/>
      <c r="BH24" s="73"/>
      <c r="BI24" s="73"/>
      <c r="BJ24" s="73"/>
      <c r="BK24" s="73"/>
      <c r="BL24" s="73"/>
      <c r="BM24" s="74"/>
      <c r="BN24" s="74"/>
      <c r="BO24" s="74"/>
      <c r="BP24" s="74"/>
      <c r="BQ24" s="74"/>
      <c r="BR24" s="73"/>
      <c r="BS24" s="73"/>
      <c r="BT24" s="73"/>
      <c r="BU24" s="73"/>
      <c r="BV24" s="73"/>
      <c r="BW24" s="73"/>
      <c r="BX24" s="73"/>
      <c r="BY24" s="73"/>
      <c r="BZ24" s="73"/>
      <c r="CA24" s="73"/>
      <c r="CB24" s="74"/>
      <c r="CC24" s="74"/>
      <c r="CD24" s="74"/>
      <c r="CE24" s="74"/>
      <c r="CF24" s="74"/>
      <c r="CG24" s="74"/>
      <c r="CH24" s="74"/>
      <c r="CI24" s="74"/>
      <c r="CJ24" s="74"/>
      <c r="CK24" s="74"/>
      <c r="CL24" s="73"/>
      <c r="CM24" s="73"/>
      <c r="CN24" s="73"/>
      <c r="CO24" s="73"/>
      <c r="CP24" s="73"/>
      <c r="CQ24" s="73"/>
      <c r="CR24" s="73"/>
      <c r="CS24" s="73"/>
      <c r="CT24" s="73"/>
      <c r="CU24" s="73"/>
      <c r="CV24" s="71"/>
      <c r="CW24" s="71"/>
      <c r="CX24" s="71"/>
      <c r="CY24" s="71"/>
      <c r="CZ24" s="71"/>
      <c r="DA24" s="71"/>
      <c r="DB24" s="71"/>
      <c r="DC24" s="71"/>
      <c r="DD24" s="71"/>
      <c r="DE24" s="71"/>
      <c r="DF24" s="71"/>
      <c r="DH24" s="28"/>
    </row>
    <row r="25" spans="1:112" s="19" customFormat="1" ht="98.25" customHeight="1" x14ac:dyDescent="0.2">
      <c r="A25" s="72"/>
      <c r="B25" s="77"/>
      <c r="C25" s="72"/>
      <c r="D25" s="72"/>
      <c r="E25" s="72"/>
      <c r="F25" s="77"/>
      <c r="G25" s="77"/>
      <c r="H25" s="77"/>
      <c r="I25" s="77"/>
      <c r="J25" s="77"/>
      <c r="K25" s="77"/>
      <c r="L25" s="77"/>
      <c r="M25" s="77"/>
      <c r="N25" s="77"/>
      <c r="O25" s="24" t="s">
        <v>106</v>
      </c>
      <c r="P25" s="24" t="s">
        <v>107</v>
      </c>
      <c r="Q25" s="24" t="s">
        <v>108</v>
      </c>
      <c r="R25" s="77"/>
      <c r="S25" s="77"/>
      <c r="T25" s="76"/>
      <c r="U25" s="76"/>
      <c r="V25" s="76"/>
      <c r="W25" s="76"/>
      <c r="X25" s="76"/>
      <c r="Y25" s="76"/>
      <c r="Z25" s="76"/>
      <c r="AA25" s="76"/>
      <c r="AB25" s="76"/>
      <c r="AC25" s="76"/>
      <c r="AD25" s="71"/>
      <c r="AE25" s="71"/>
      <c r="AF25" s="71"/>
      <c r="AG25" s="71"/>
      <c r="AH25" s="71"/>
      <c r="AI25" s="71"/>
      <c r="AJ25" s="71"/>
      <c r="AK25" s="71"/>
      <c r="AL25" s="71"/>
      <c r="AM25" s="71"/>
      <c r="AN25" s="71"/>
      <c r="AO25" s="71"/>
      <c r="AP25" s="71"/>
      <c r="AQ25" s="71"/>
      <c r="AR25" s="71"/>
      <c r="AS25" s="71"/>
      <c r="AT25" s="71"/>
      <c r="AU25" s="71"/>
      <c r="AV25" s="71"/>
      <c r="AW25" s="71"/>
      <c r="AX25" s="74"/>
      <c r="AY25" s="74"/>
      <c r="AZ25" s="74"/>
      <c r="BA25" s="74"/>
      <c r="BB25" s="74"/>
      <c r="BC25" s="74"/>
      <c r="BD25" s="74"/>
      <c r="BE25" s="74"/>
      <c r="BF25" s="74"/>
      <c r="BG25" s="74"/>
      <c r="BH25" s="73"/>
      <c r="BI25" s="73"/>
      <c r="BJ25" s="73"/>
      <c r="BK25" s="73"/>
      <c r="BL25" s="73"/>
      <c r="BM25" s="74"/>
      <c r="BN25" s="74"/>
      <c r="BO25" s="74"/>
      <c r="BP25" s="74"/>
      <c r="BQ25" s="74"/>
      <c r="BR25" s="73"/>
      <c r="BS25" s="73"/>
      <c r="BT25" s="73"/>
      <c r="BU25" s="73"/>
      <c r="BV25" s="73"/>
      <c r="BW25" s="73"/>
      <c r="BX25" s="73"/>
      <c r="BY25" s="73"/>
      <c r="BZ25" s="73"/>
      <c r="CA25" s="73"/>
      <c r="CB25" s="74"/>
      <c r="CC25" s="74"/>
      <c r="CD25" s="74"/>
      <c r="CE25" s="74"/>
      <c r="CF25" s="74"/>
      <c r="CG25" s="74"/>
      <c r="CH25" s="74"/>
      <c r="CI25" s="74"/>
      <c r="CJ25" s="74"/>
      <c r="CK25" s="74"/>
      <c r="CL25" s="73"/>
      <c r="CM25" s="73"/>
      <c r="CN25" s="73"/>
      <c r="CO25" s="73"/>
      <c r="CP25" s="73"/>
      <c r="CQ25" s="73"/>
      <c r="CR25" s="73"/>
      <c r="CS25" s="73"/>
      <c r="CT25" s="73"/>
      <c r="CU25" s="73"/>
      <c r="CV25" s="71"/>
      <c r="CW25" s="71"/>
      <c r="CX25" s="71"/>
      <c r="CY25" s="71"/>
      <c r="CZ25" s="71"/>
      <c r="DA25" s="71"/>
      <c r="DB25" s="71"/>
      <c r="DC25" s="71"/>
      <c r="DD25" s="71"/>
      <c r="DE25" s="71"/>
      <c r="DF25" s="71"/>
      <c r="DH25" s="28"/>
    </row>
    <row r="26" spans="1:112" s="19" customFormat="1" ht="98.25" customHeight="1" x14ac:dyDescent="0.2">
      <c r="A26" s="72"/>
      <c r="B26" s="77"/>
      <c r="C26" s="72"/>
      <c r="D26" s="72"/>
      <c r="E26" s="72"/>
      <c r="F26" s="77"/>
      <c r="G26" s="77"/>
      <c r="H26" s="77"/>
      <c r="I26" s="77"/>
      <c r="J26" s="77"/>
      <c r="K26" s="77"/>
      <c r="L26" s="77"/>
      <c r="M26" s="77"/>
      <c r="N26" s="77"/>
      <c r="O26" s="24" t="s">
        <v>109</v>
      </c>
      <c r="P26" s="24" t="s">
        <v>110</v>
      </c>
      <c r="Q26" s="24" t="s">
        <v>111</v>
      </c>
      <c r="R26" s="77"/>
      <c r="S26" s="77"/>
      <c r="T26" s="76"/>
      <c r="U26" s="76"/>
      <c r="V26" s="76"/>
      <c r="W26" s="76"/>
      <c r="X26" s="76"/>
      <c r="Y26" s="76"/>
      <c r="Z26" s="76"/>
      <c r="AA26" s="76"/>
      <c r="AB26" s="76"/>
      <c r="AC26" s="76"/>
      <c r="AD26" s="71"/>
      <c r="AE26" s="71"/>
      <c r="AF26" s="71"/>
      <c r="AG26" s="71"/>
      <c r="AH26" s="71"/>
      <c r="AI26" s="71"/>
      <c r="AJ26" s="71"/>
      <c r="AK26" s="71"/>
      <c r="AL26" s="71"/>
      <c r="AM26" s="71"/>
      <c r="AN26" s="71"/>
      <c r="AO26" s="71"/>
      <c r="AP26" s="71"/>
      <c r="AQ26" s="71"/>
      <c r="AR26" s="71"/>
      <c r="AS26" s="71"/>
      <c r="AT26" s="71"/>
      <c r="AU26" s="71"/>
      <c r="AV26" s="71"/>
      <c r="AW26" s="71"/>
      <c r="AX26" s="74"/>
      <c r="AY26" s="74"/>
      <c r="AZ26" s="74"/>
      <c r="BA26" s="74"/>
      <c r="BB26" s="74"/>
      <c r="BC26" s="74"/>
      <c r="BD26" s="74"/>
      <c r="BE26" s="74"/>
      <c r="BF26" s="74"/>
      <c r="BG26" s="74"/>
      <c r="BH26" s="73"/>
      <c r="BI26" s="73"/>
      <c r="BJ26" s="73"/>
      <c r="BK26" s="73"/>
      <c r="BL26" s="73"/>
      <c r="BM26" s="74"/>
      <c r="BN26" s="74"/>
      <c r="BO26" s="74"/>
      <c r="BP26" s="74"/>
      <c r="BQ26" s="74"/>
      <c r="BR26" s="73"/>
      <c r="BS26" s="73"/>
      <c r="BT26" s="73"/>
      <c r="BU26" s="73"/>
      <c r="BV26" s="73"/>
      <c r="BW26" s="73"/>
      <c r="BX26" s="73"/>
      <c r="BY26" s="73"/>
      <c r="BZ26" s="73"/>
      <c r="CA26" s="73"/>
      <c r="CB26" s="74"/>
      <c r="CC26" s="74"/>
      <c r="CD26" s="74"/>
      <c r="CE26" s="74"/>
      <c r="CF26" s="74"/>
      <c r="CG26" s="74"/>
      <c r="CH26" s="74"/>
      <c r="CI26" s="74"/>
      <c r="CJ26" s="74"/>
      <c r="CK26" s="74"/>
      <c r="CL26" s="73"/>
      <c r="CM26" s="73"/>
      <c r="CN26" s="73"/>
      <c r="CO26" s="73"/>
      <c r="CP26" s="73"/>
      <c r="CQ26" s="73"/>
      <c r="CR26" s="73"/>
      <c r="CS26" s="73"/>
      <c r="CT26" s="73"/>
      <c r="CU26" s="73"/>
      <c r="CV26" s="71"/>
      <c r="CW26" s="71"/>
      <c r="CX26" s="71"/>
      <c r="CY26" s="71"/>
      <c r="CZ26" s="71"/>
      <c r="DA26" s="71"/>
      <c r="DB26" s="71"/>
      <c r="DC26" s="71"/>
      <c r="DD26" s="71"/>
      <c r="DE26" s="71"/>
      <c r="DF26" s="71"/>
      <c r="DH26" s="28"/>
    </row>
    <row r="27" spans="1:112" s="19" customFormat="1" ht="98.25" customHeight="1" x14ac:dyDescent="0.2">
      <c r="A27" s="72" t="s">
        <v>112</v>
      </c>
      <c r="B27" s="77" t="s">
        <v>113</v>
      </c>
      <c r="C27" s="24" t="s">
        <v>74</v>
      </c>
      <c r="D27" s="24" t="s">
        <v>114</v>
      </c>
      <c r="E27" s="24" t="s">
        <v>76</v>
      </c>
      <c r="F27" s="77"/>
      <c r="G27" s="77"/>
      <c r="H27" s="77"/>
      <c r="I27" s="77"/>
      <c r="J27" s="77"/>
      <c r="K27" s="77"/>
      <c r="L27" s="77"/>
      <c r="M27" s="77"/>
      <c r="N27" s="77"/>
      <c r="O27" s="24" t="s">
        <v>115</v>
      </c>
      <c r="P27" s="24" t="s">
        <v>78</v>
      </c>
      <c r="Q27" s="24" t="s">
        <v>79</v>
      </c>
      <c r="R27" s="77" t="s">
        <v>116</v>
      </c>
      <c r="S27" s="77" t="s">
        <v>117</v>
      </c>
      <c r="T27" s="76">
        <v>641748.79</v>
      </c>
      <c r="U27" s="76">
        <v>585221.52</v>
      </c>
      <c r="V27" s="76">
        <v>142745.4</v>
      </c>
      <c r="W27" s="76">
        <v>141072.21</v>
      </c>
      <c r="X27" s="76">
        <v>178367.94</v>
      </c>
      <c r="Y27" s="76">
        <v>136741.73000000001</v>
      </c>
      <c r="Z27" s="76">
        <v>0</v>
      </c>
      <c r="AA27" s="76">
        <v>0</v>
      </c>
      <c r="AB27" s="76">
        <v>320635.45</v>
      </c>
      <c r="AC27" s="76">
        <v>307407.58</v>
      </c>
      <c r="AD27" s="71">
        <f>SUM(AE27:AH33)</f>
        <v>748696.55</v>
      </c>
      <c r="AE27" s="71">
        <v>28704.3</v>
      </c>
      <c r="AF27" s="71">
        <v>461157.7</v>
      </c>
      <c r="AG27" s="71">
        <v>0</v>
      </c>
      <c r="AH27" s="71">
        <v>258834.55</v>
      </c>
      <c r="AI27" s="71">
        <v>516416.2</v>
      </c>
      <c r="AJ27" s="71">
        <v>0</v>
      </c>
      <c r="AK27" s="71">
        <v>375213.58</v>
      </c>
      <c r="AL27" s="71">
        <v>0</v>
      </c>
      <c r="AM27" s="71">
        <v>141202.60999999999</v>
      </c>
      <c r="AN27" s="71">
        <v>453944.6</v>
      </c>
      <c r="AO27" s="71">
        <v>0</v>
      </c>
      <c r="AP27" s="71">
        <v>265759.56</v>
      </c>
      <c r="AQ27" s="71" t="s">
        <v>81</v>
      </c>
      <c r="AR27" s="71">
        <v>188185.04</v>
      </c>
      <c r="AS27" s="71">
        <v>453944.6</v>
      </c>
      <c r="AT27" s="71">
        <v>0</v>
      </c>
      <c r="AU27" s="71">
        <v>265759.56</v>
      </c>
      <c r="AV27" s="71">
        <v>0</v>
      </c>
      <c r="AW27" s="71">
        <v>188185.04</v>
      </c>
      <c r="AX27" s="79">
        <f>AZ27+BB27+BD27+BF27</f>
        <v>208431.2</v>
      </c>
      <c r="AY27" s="79">
        <f>BA27+BC27+BE27+BG27</f>
        <v>208429.9</v>
      </c>
      <c r="AZ27" s="79">
        <f>142745.4-142745.4</f>
        <v>0</v>
      </c>
      <c r="BA27" s="79">
        <f>141072.21-141072.21</f>
        <v>0</v>
      </c>
      <c r="BB27" s="75">
        <f>178367.94-178367.94</f>
        <v>0</v>
      </c>
      <c r="BC27" s="75">
        <f>136741.73-136741.73</f>
        <v>0</v>
      </c>
      <c r="BD27" s="75">
        <v>0</v>
      </c>
      <c r="BE27" s="75">
        <v>0</v>
      </c>
      <c r="BF27" s="79">
        <f>208431.2</f>
        <v>208431.2</v>
      </c>
      <c r="BG27" s="79">
        <v>208429.9</v>
      </c>
      <c r="BH27" s="74">
        <f>BI27+BJ27+BK27+BL27</f>
        <v>106279.8</v>
      </c>
      <c r="BI27" s="74">
        <f>28704.3-28704.3</f>
        <v>0</v>
      </c>
      <c r="BJ27" s="74">
        <f>99535.6-99535.6</f>
        <v>0</v>
      </c>
      <c r="BK27" s="74">
        <v>0</v>
      </c>
      <c r="BL27" s="74">
        <f>106279.8</f>
        <v>106279.8</v>
      </c>
      <c r="BM27" s="74">
        <f>BN27+BO27+BP27+BQ27</f>
        <v>61143</v>
      </c>
      <c r="BN27" s="74">
        <v>0</v>
      </c>
      <c r="BO27" s="74">
        <f>284807.7-230664.7</f>
        <v>54143</v>
      </c>
      <c r="BP27" s="74">
        <v>0</v>
      </c>
      <c r="BQ27" s="74">
        <f>141202.6-134202.6</f>
        <v>7000</v>
      </c>
      <c r="BR27" s="74">
        <f>BS27+BT27+BU27+BV27</f>
        <v>191430.8</v>
      </c>
      <c r="BS27" s="74">
        <v>0</v>
      </c>
      <c r="BT27" s="74">
        <f>265759.6-181328.8</f>
        <v>84430.799999999988</v>
      </c>
      <c r="BU27" s="74">
        <v>0</v>
      </c>
      <c r="BV27" s="74">
        <f>188185-81185</f>
        <v>107000</v>
      </c>
      <c r="BW27" s="74">
        <f>BX27+BY27+BZ27+CA27</f>
        <v>191430.8</v>
      </c>
      <c r="BX27" s="74">
        <v>0</v>
      </c>
      <c r="BY27" s="74">
        <f>265759.6-181328.8</f>
        <v>84430.799999999988</v>
      </c>
      <c r="BZ27" s="74">
        <v>0</v>
      </c>
      <c r="CA27" s="74">
        <f>188185-81185</f>
        <v>107000</v>
      </c>
      <c r="CB27" s="74">
        <v>641748.79</v>
      </c>
      <c r="CC27" s="74">
        <v>142745.4</v>
      </c>
      <c r="CD27" s="74">
        <v>178367.94</v>
      </c>
      <c r="CE27" s="74">
        <v>0</v>
      </c>
      <c r="CF27" s="74">
        <v>320635.45</v>
      </c>
      <c r="CG27" s="74">
        <f>SUM(CH27:CK33)</f>
        <v>748696.55</v>
      </c>
      <c r="CH27" s="74">
        <v>28704.3</v>
      </c>
      <c r="CI27" s="74">
        <v>461157.7</v>
      </c>
      <c r="CJ27" s="74">
        <v>0</v>
      </c>
      <c r="CK27" s="74">
        <v>258834.55</v>
      </c>
      <c r="CL27" s="74">
        <f>SUM(CM27:CP33)</f>
        <v>516416.20999999996</v>
      </c>
      <c r="CM27" s="74">
        <v>0</v>
      </c>
      <c r="CN27" s="74">
        <v>375213.6</v>
      </c>
      <c r="CO27" s="74">
        <v>0</v>
      </c>
      <c r="CP27" s="74">
        <v>141202.60999999999</v>
      </c>
      <c r="CQ27" s="74">
        <f>SUM(CR27:CU33)</f>
        <v>208431.2</v>
      </c>
      <c r="CR27" s="74">
        <v>0</v>
      </c>
      <c r="CS27" s="74">
        <v>0</v>
      </c>
      <c r="CT27" s="74">
        <v>0</v>
      </c>
      <c r="CU27" s="74">
        <v>208431.2</v>
      </c>
      <c r="CV27" s="71">
        <f>SUM(CW27:CZ33)</f>
        <v>106279.8</v>
      </c>
      <c r="CW27" s="71"/>
      <c r="CX27" s="71"/>
      <c r="CY27" s="71">
        <v>0</v>
      </c>
      <c r="CZ27" s="71">
        <v>106279.8</v>
      </c>
      <c r="DA27" s="74">
        <f>DB27+DC27+DD27+DE27</f>
        <v>61143</v>
      </c>
      <c r="DB27" s="74">
        <v>0</v>
      </c>
      <c r="DC27" s="74">
        <f>284807.7-230664.7</f>
        <v>54143</v>
      </c>
      <c r="DD27" s="74">
        <v>0</v>
      </c>
      <c r="DE27" s="74">
        <f>141202.6-134202.6</f>
        <v>7000</v>
      </c>
      <c r="DF27" s="71" t="s">
        <v>82</v>
      </c>
      <c r="DH27" s="28"/>
    </row>
    <row r="28" spans="1:112" s="19" customFormat="1" ht="98.25" customHeight="1" x14ac:dyDescent="0.2">
      <c r="A28" s="72"/>
      <c r="B28" s="77"/>
      <c r="C28" s="24" t="s">
        <v>118</v>
      </c>
      <c r="D28" s="24" t="s">
        <v>119</v>
      </c>
      <c r="E28" s="24" t="s">
        <v>120</v>
      </c>
      <c r="F28" s="77"/>
      <c r="G28" s="77"/>
      <c r="H28" s="77"/>
      <c r="I28" s="77"/>
      <c r="J28" s="77"/>
      <c r="K28" s="77"/>
      <c r="L28" s="77"/>
      <c r="M28" s="77"/>
      <c r="N28" s="77"/>
      <c r="O28" s="24" t="s">
        <v>121</v>
      </c>
      <c r="P28" s="24" t="s">
        <v>87</v>
      </c>
      <c r="Q28" s="24" t="s">
        <v>122</v>
      </c>
      <c r="R28" s="77"/>
      <c r="S28" s="77"/>
      <c r="T28" s="76"/>
      <c r="U28" s="76"/>
      <c r="V28" s="76"/>
      <c r="W28" s="76"/>
      <c r="X28" s="76"/>
      <c r="Y28" s="76"/>
      <c r="Z28" s="76"/>
      <c r="AA28" s="76"/>
      <c r="AB28" s="76"/>
      <c r="AC28" s="76"/>
      <c r="AD28" s="71"/>
      <c r="AE28" s="71"/>
      <c r="AF28" s="71"/>
      <c r="AG28" s="71"/>
      <c r="AH28" s="71"/>
      <c r="AI28" s="71"/>
      <c r="AJ28" s="71"/>
      <c r="AK28" s="71"/>
      <c r="AL28" s="71"/>
      <c r="AM28" s="71"/>
      <c r="AN28" s="71"/>
      <c r="AO28" s="71"/>
      <c r="AP28" s="71"/>
      <c r="AQ28" s="71"/>
      <c r="AR28" s="71"/>
      <c r="AS28" s="71"/>
      <c r="AT28" s="71"/>
      <c r="AU28" s="71"/>
      <c r="AV28" s="71"/>
      <c r="AW28" s="71"/>
      <c r="AX28" s="79"/>
      <c r="AY28" s="79"/>
      <c r="AZ28" s="79"/>
      <c r="BA28" s="79"/>
      <c r="BB28" s="75"/>
      <c r="BC28" s="75"/>
      <c r="BD28" s="75"/>
      <c r="BE28" s="75"/>
      <c r="BF28" s="79"/>
      <c r="BG28" s="79"/>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1"/>
      <c r="CW28" s="71"/>
      <c r="CX28" s="71"/>
      <c r="CY28" s="71"/>
      <c r="CZ28" s="71"/>
      <c r="DA28" s="74"/>
      <c r="DB28" s="74"/>
      <c r="DC28" s="74"/>
      <c r="DD28" s="74"/>
      <c r="DE28" s="74"/>
      <c r="DF28" s="71"/>
      <c r="DH28" s="28"/>
    </row>
    <row r="29" spans="1:112" s="19" customFormat="1" ht="98.25" customHeight="1" x14ac:dyDescent="0.2">
      <c r="A29" s="72"/>
      <c r="B29" s="77"/>
      <c r="C29" s="24" t="s">
        <v>123</v>
      </c>
      <c r="D29" s="24" t="s">
        <v>124</v>
      </c>
      <c r="E29" s="24" t="s">
        <v>125</v>
      </c>
      <c r="F29" s="77"/>
      <c r="G29" s="77"/>
      <c r="H29" s="77"/>
      <c r="I29" s="77"/>
      <c r="J29" s="77"/>
      <c r="K29" s="77"/>
      <c r="L29" s="77"/>
      <c r="M29" s="77"/>
      <c r="N29" s="77"/>
      <c r="O29" s="24" t="s">
        <v>126</v>
      </c>
      <c r="P29" s="24" t="s">
        <v>90</v>
      </c>
      <c r="Q29" s="24" t="s">
        <v>127</v>
      </c>
      <c r="R29" s="77"/>
      <c r="S29" s="77"/>
      <c r="T29" s="76"/>
      <c r="U29" s="76"/>
      <c r="V29" s="76"/>
      <c r="W29" s="76"/>
      <c r="X29" s="76"/>
      <c r="Y29" s="76"/>
      <c r="Z29" s="76"/>
      <c r="AA29" s="76"/>
      <c r="AB29" s="76"/>
      <c r="AC29" s="76"/>
      <c r="AD29" s="71"/>
      <c r="AE29" s="71"/>
      <c r="AF29" s="71"/>
      <c r="AG29" s="71"/>
      <c r="AH29" s="71"/>
      <c r="AI29" s="71"/>
      <c r="AJ29" s="71"/>
      <c r="AK29" s="71"/>
      <c r="AL29" s="71"/>
      <c r="AM29" s="71"/>
      <c r="AN29" s="71"/>
      <c r="AO29" s="71"/>
      <c r="AP29" s="71"/>
      <c r="AQ29" s="71"/>
      <c r="AR29" s="71"/>
      <c r="AS29" s="71"/>
      <c r="AT29" s="71"/>
      <c r="AU29" s="71"/>
      <c r="AV29" s="71"/>
      <c r="AW29" s="71"/>
      <c r="AX29" s="79"/>
      <c r="AY29" s="79"/>
      <c r="AZ29" s="79"/>
      <c r="BA29" s="79"/>
      <c r="BB29" s="75"/>
      <c r="BC29" s="75"/>
      <c r="BD29" s="75"/>
      <c r="BE29" s="75"/>
      <c r="BF29" s="79"/>
      <c r="BG29" s="79"/>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1"/>
      <c r="CW29" s="71"/>
      <c r="CX29" s="71"/>
      <c r="CY29" s="71"/>
      <c r="CZ29" s="71"/>
      <c r="DA29" s="74"/>
      <c r="DB29" s="74"/>
      <c r="DC29" s="74"/>
      <c r="DD29" s="74"/>
      <c r="DE29" s="74"/>
      <c r="DF29" s="71"/>
      <c r="DH29" s="28"/>
    </row>
    <row r="30" spans="1:112" s="19" customFormat="1" ht="98.25" customHeight="1" x14ac:dyDescent="0.2">
      <c r="A30" s="72"/>
      <c r="B30" s="77"/>
      <c r="C30" s="72" t="s">
        <v>128</v>
      </c>
      <c r="D30" s="72" t="s">
        <v>95</v>
      </c>
      <c r="E30" s="72" t="s">
        <v>129</v>
      </c>
      <c r="F30" s="77"/>
      <c r="G30" s="77"/>
      <c r="H30" s="77"/>
      <c r="I30" s="77"/>
      <c r="J30" s="77"/>
      <c r="K30" s="77"/>
      <c r="L30" s="77"/>
      <c r="M30" s="77"/>
      <c r="N30" s="77"/>
      <c r="O30" s="24" t="s">
        <v>130</v>
      </c>
      <c r="P30" s="24" t="s">
        <v>95</v>
      </c>
      <c r="Q30" s="24" t="s">
        <v>131</v>
      </c>
      <c r="R30" s="77"/>
      <c r="S30" s="77"/>
      <c r="T30" s="76"/>
      <c r="U30" s="76"/>
      <c r="V30" s="76"/>
      <c r="W30" s="76"/>
      <c r="X30" s="76"/>
      <c r="Y30" s="76"/>
      <c r="Z30" s="76"/>
      <c r="AA30" s="76"/>
      <c r="AB30" s="76"/>
      <c r="AC30" s="76"/>
      <c r="AD30" s="71"/>
      <c r="AE30" s="71"/>
      <c r="AF30" s="71"/>
      <c r="AG30" s="71"/>
      <c r="AH30" s="71"/>
      <c r="AI30" s="71"/>
      <c r="AJ30" s="71"/>
      <c r="AK30" s="71"/>
      <c r="AL30" s="71"/>
      <c r="AM30" s="71"/>
      <c r="AN30" s="71"/>
      <c r="AO30" s="71"/>
      <c r="AP30" s="71"/>
      <c r="AQ30" s="71"/>
      <c r="AR30" s="71"/>
      <c r="AS30" s="71"/>
      <c r="AT30" s="71"/>
      <c r="AU30" s="71"/>
      <c r="AV30" s="71"/>
      <c r="AW30" s="71"/>
      <c r="AX30" s="79"/>
      <c r="AY30" s="79"/>
      <c r="AZ30" s="79"/>
      <c r="BA30" s="79"/>
      <c r="BB30" s="75"/>
      <c r="BC30" s="75"/>
      <c r="BD30" s="75"/>
      <c r="BE30" s="75"/>
      <c r="BF30" s="79"/>
      <c r="BG30" s="79"/>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1"/>
      <c r="CW30" s="71"/>
      <c r="CX30" s="71"/>
      <c r="CY30" s="71"/>
      <c r="CZ30" s="71"/>
      <c r="DA30" s="74"/>
      <c r="DB30" s="74"/>
      <c r="DC30" s="74"/>
      <c r="DD30" s="74"/>
      <c r="DE30" s="74"/>
      <c r="DF30" s="71"/>
      <c r="DH30" s="28"/>
    </row>
    <row r="31" spans="1:112" s="19" customFormat="1" ht="98.25" customHeight="1" x14ac:dyDescent="0.2">
      <c r="A31" s="72"/>
      <c r="B31" s="77"/>
      <c r="C31" s="72"/>
      <c r="D31" s="72"/>
      <c r="E31" s="72"/>
      <c r="F31" s="77"/>
      <c r="G31" s="77"/>
      <c r="H31" s="77"/>
      <c r="I31" s="77"/>
      <c r="J31" s="77"/>
      <c r="K31" s="77"/>
      <c r="L31" s="77"/>
      <c r="M31" s="77"/>
      <c r="N31" s="77"/>
      <c r="O31" s="24" t="s">
        <v>132</v>
      </c>
      <c r="P31" s="24" t="s">
        <v>98</v>
      </c>
      <c r="Q31" s="24" t="s">
        <v>133</v>
      </c>
      <c r="R31" s="77"/>
      <c r="S31" s="77"/>
      <c r="T31" s="76"/>
      <c r="U31" s="76"/>
      <c r="V31" s="76"/>
      <c r="W31" s="76"/>
      <c r="X31" s="76"/>
      <c r="Y31" s="76"/>
      <c r="Z31" s="76"/>
      <c r="AA31" s="76"/>
      <c r="AB31" s="76"/>
      <c r="AC31" s="76"/>
      <c r="AD31" s="71"/>
      <c r="AE31" s="71"/>
      <c r="AF31" s="71"/>
      <c r="AG31" s="71"/>
      <c r="AH31" s="71"/>
      <c r="AI31" s="71"/>
      <c r="AJ31" s="71"/>
      <c r="AK31" s="71"/>
      <c r="AL31" s="71"/>
      <c r="AM31" s="71"/>
      <c r="AN31" s="71"/>
      <c r="AO31" s="71"/>
      <c r="AP31" s="71"/>
      <c r="AQ31" s="71"/>
      <c r="AR31" s="71"/>
      <c r="AS31" s="71"/>
      <c r="AT31" s="71"/>
      <c r="AU31" s="71"/>
      <c r="AV31" s="71"/>
      <c r="AW31" s="71"/>
      <c r="AX31" s="79"/>
      <c r="AY31" s="79"/>
      <c r="AZ31" s="79"/>
      <c r="BA31" s="79"/>
      <c r="BB31" s="75"/>
      <c r="BC31" s="75"/>
      <c r="BD31" s="75"/>
      <c r="BE31" s="75"/>
      <c r="BF31" s="79"/>
      <c r="BG31" s="79"/>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1"/>
      <c r="CW31" s="71"/>
      <c r="CX31" s="71"/>
      <c r="CY31" s="71"/>
      <c r="CZ31" s="71"/>
      <c r="DA31" s="74"/>
      <c r="DB31" s="74"/>
      <c r="DC31" s="74"/>
      <c r="DD31" s="74"/>
      <c r="DE31" s="74"/>
      <c r="DF31" s="71"/>
      <c r="DH31" s="28"/>
    </row>
    <row r="32" spans="1:112" s="19" customFormat="1" ht="98.25" customHeight="1" x14ac:dyDescent="0.2">
      <c r="A32" s="72"/>
      <c r="B32" s="77"/>
      <c r="C32" s="72"/>
      <c r="D32" s="72"/>
      <c r="E32" s="72"/>
      <c r="F32" s="77"/>
      <c r="G32" s="77"/>
      <c r="H32" s="77"/>
      <c r="I32" s="77"/>
      <c r="J32" s="77"/>
      <c r="K32" s="77"/>
      <c r="L32" s="77"/>
      <c r="M32" s="77"/>
      <c r="N32" s="77"/>
      <c r="O32" s="24" t="s">
        <v>134</v>
      </c>
      <c r="P32" s="24" t="s">
        <v>101</v>
      </c>
      <c r="Q32" s="24" t="s">
        <v>135</v>
      </c>
      <c r="R32" s="77"/>
      <c r="S32" s="77"/>
      <c r="T32" s="76"/>
      <c r="U32" s="76"/>
      <c r="V32" s="76"/>
      <c r="W32" s="76"/>
      <c r="X32" s="76"/>
      <c r="Y32" s="76"/>
      <c r="Z32" s="76"/>
      <c r="AA32" s="76"/>
      <c r="AB32" s="76"/>
      <c r="AC32" s="76"/>
      <c r="AD32" s="71"/>
      <c r="AE32" s="71"/>
      <c r="AF32" s="71"/>
      <c r="AG32" s="71"/>
      <c r="AH32" s="71"/>
      <c r="AI32" s="71"/>
      <c r="AJ32" s="71"/>
      <c r="AK32" s="71"/>
      <c r="AL32" s="71"/>
      <c r="AM32" s="71"/>
      <c r="AN32" s="71"/>
      <c r="AO32" s="71"/>
      <c r="AP32" s="71"/>
      <c r="AQ32" s="71"/>
      <c r="AR32" s="71"/>
      <c r="AS32" s="71"/>
      <c r="AT32" s="71"/>
      <c r="AU32" s="71"/>
      <c r="AV32" s="71"/>
      <c r="AW32" s="71"/>
      <c r="AX32" s="79"/>
      <c r="AY32" s="79"/>
      <c r="AZ32" s="79"/>
      <c r="BA32" s="79"/>
      <c r="BB32" s="75"/>
      <c r="BC32" s="75"/>
      <c r="BD32" s="75"/>
      <c r="BE32" s="75"/>
      <c r="BF32" s="79"/>
      <c r="BG32" s="79"/>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1"/>
      <c r="CW32" s="71"/>
      <c r="CX32" s="71"/>
      <c r="CY32" s="71"/>
      <c r="CZ32" s="71"/>
      <c r="DA32" s="74"/>
      <c r="DB32" s="74"/>
      <c r="DC32" s="74"/>
      <c r="DD32" s="74"/>
      <c r="DE32" s="74"/>
      <c r="DF32" s="71"/>
      <c r="DH32" s="28"/>
    </row>
    <row r="33" spans="1:112" s="19" customFormat="1" ht="98.25" customHeight="1" x14ac:dyDescent="0.2">
      <c r="A33" s="72"/>
      <c r="B33" s="77"/>
      <c r="C33" s="72"/>
      <c r="D33" s="72"/>
      <c r="E33" s="72"/>
      <c r="F33" s="77"/>
      <c r="G33" s="77"/>
      <c r="H33" s="77"/>
      <c r="I33" s="77"/>
      <c r="J33" s="77"/>
      <c r="K33" s="77"/>
      <c r="L33" s="77"/>
      <c r="M33" s="77"/>
      <c r="N33" s="77"/>
      <c r="O33" s="24" t="s">
        <v>136</v>
      </c>
      <c r="P33" s="24" t="s">
        <v>137</v>
      </c>
      <c r="Q33" s="24" t="s">
        <v>138</v>
      </c>
      <c r="R33" s="77"/>
      <c r="S33" s="77"/>
      <c r="T33" s="76"/>
      <c r="U33" s="76"/>
      <c r="V33" s="76"/>
      <c r="W33" s="76"/>
      <c r="X33" s="76"/>
      <c r="Y33" s="76"/>
      <c r="Z33" s="76"/>
      <c r="AA33" s="76"/>
      <c r="AB33" s="76"/>
      <c r="AC33" s="76"/>
      <c r="AD33" s="71"/>
      <c r="AE33" s="71"/>
      <c r="AF33" s="71"/>
      <c r="AG33" s="71"/>
      <c r="AH33" s="71"/>
      <c r="AI33" s="71"/>
      <c r="AJ33" s="71"/>
      <c r="AK33" s="71"/>
      <c r="AL33" s="71"/>
      <c r="AM33" s="71"/>
      <c r="AN33" s="71"/>
      <c r="AO33" s="71"/>
      <c r="AP33" s="71"/>
      <c r="AQ33" s="71"/>
      <c r="AR33" s="71"/>
      <c r="AS33" s="71"/>
      <c r="AT33" s="71"/>
      <c r="AU33" s="71"/>
      <c r="AV33" s="71"/>
      <c r="AW33" s="71"/>
      <c r="AX33" s="79"/>
      <c r="AY33" s="79"/>
      <c r="AZ33" s="79"/>
      <c r="BA33" s="79"/>
      <c r="BB33" s="75"/>
      <c r="BC33" s="75"/>
      <c r="BD33" s="75"/>
      <c r="BE33" s="75"/>
      <c r="BF33" s="79"/>
      <c r="BG33" s="79"/>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1"/>
      <c r="CW33" s="71"/>
      <c r="CX33" s="71"/>
      <c r="CY33" s="71"/>
      <c r="CZ33" s="71"/>
      <c r="DA33" s="74"/>
      <c r="DB33" s="74"/>
      <c r="DC33" s="74"/>
      <c r="DD33" s="74"/>
      <c r="DE33" s="74"/>
      <c r="DF33" s="71"/>
      <c r="DH33" s="28"/>
    </row>
    <row r="34" spans="1:112" s="19" customFormat="1" ht="98.25" customHeight="1" x14ac:dyDescent="0.2">
      <c r="A34" s="72" t="s">
        <v>139</v>
      </c>
      <c r="B34" s="77" t="s">
        <v>140</v>
      </c>
      <c r="C34" s="24" t="s">
        <v>74</v>
      </c>
      <c r="D34" s="24" t="s">
        <v>141</v>
      </c>
      <c r="E34" s="24" t="s">
        <v>76</v>
      </c>
      <c r="F34" s="77"/>
      <c r="G34" s="77"/>
      <c r="H34" s="77"/>
      <c r="I34" s="77"/>
      <c r="J34" s="77"/>
      <c r="K34" s="77"/>
      <c r="L34" s="72" t="s">
        <v>142</v>
      </c>
      <c r="M34" s="72" t="s">
        <v>78</v>
      </c>
      <c r="N34" s="72" t="s">
        <v>143</v>
      </c>
      <c r="O34" s="24" t="s">
        <v>144</v>
      </c>
      <c r="P34" s="24" t="s">
        <v>78</v>
      </c>
      <c r="Q34" s="24" t="s">
        <v>79</v>
      </c>
      <c r="R34" s="77" t="s">
        <v>47</v>
      </c>
      <c r="S34" s="77" t="s">
        <v>145</v>
      </c>
      <c r="T34" s="76">
        <v>953049.43</v>
      </c>
      <c r="U34" s="76">
        <v>949861.08</v>
      </c>
      <c r="V34" s="76">
        <v>0</v>
      </c>
      <c r="W34" s="76">
        <v>0</v>
      </c>
      <c r="X34" s="76">
        <v>235863.78</v>
      </c>
      <c r="Y34" s="76">
        <v>235862.35</v>
      </c>
      <c r="Z34" s="76">
        <v>0</v>
      </c>
      <c r="AA34" s="76">
        <v>0</v>
      </c>
      <c r="AB34" s="76">
        <v>717185.65</v>
      </c>
      <c r="AC34" s="76">
        <v>713998.73</v>
      </c>
      <c r="AD34" s="71">
        <v>1207491.5</v>
      </c>
      <c r="AE34" s="71">
        <v>0</v>
      </c>
      <c r="AF34" s="71">
        <v>425990.39</v>
      </c>
      <c r="AG34" s="71">
        <v>0</v>
      </c>
      <c r="AH34" s="71">
        <v>781501.11</v>
      </c>
      <c r="AI34" s="71">
        <v>499142.3</v>
      </c>
      <c r="AJ34" s="71">
        <v>0</v>
      </c>
      <c r="AK34" s="71">
        <v>41941</v>
      </c>
      <c r="AL34" s="71">
        <v>0</v>
      </c>
      <c r="AM34" s="71">
        <v>457201.3</v>
      </c>
      <c r="AN34" s="71">
        <v>540880.30000000005</v>
      </c>
      <c r="AO34" s="71">
        <v>0</v>
      </c>
      <c r="AP34" s="71">
        <v>24136</v>
      </c>
      <c r="AQ34" s="71" t="s">
        <v>81</v>
      </c>
      <c r="AR34" s="71">
        <v>516744.3</v>
      </c>
      <c r="AS34" s="71">
        <v>540880.30000000005</v>
      </c>
      <c r="AT34" s="71">
        <v>0</v>
      </c>
      <c r="AU34" s="71">
        <v>24136</v>
      </c>
      <c r="AV34" s="71">
        <v>0</v>
      </c>
      <c r="AW34" s="71">
        <v>516744.3</v>
      </c>
      <c r="AX34" s="79">
        <f>AZ34+BB34+BD34+BF34</f>
        <v>723956.10000000009</v>
      </c>
      <c r="AY34" s="79">
        <f>BA34+BC34+BE34+BG34</f>
        <v>720767.8</v>
      </c>
      <c r="AZ34" s="79">
        <v>0</v>
      </c>
      <c r="BA34" s="79">
        <v>0</v>
      </c>
      <c r="BB34" s="79">
        <v>60378.3</v>
      </c>
      <c r="BC34" s="79">
        <f>60376.9</f>
        <v>60376.9</v>
      </c>
      <c r="BD34" s="75">
        <v>0</v>
      </c>
      <c r="BE34" s="75">
        <v>0</v>
      </c>
      <c r="BF34" s="79">
        <f>663577.8</f>
        <v>663577.80000000005</v>
      </c>
      <c r="BG34" s="79">
        <v>660390.9</v>
      </c>
      <c r="BH34" s="74">
        <f>BI34+BJ34+BK34+BL34</f>
        <v>765385.2</v>
      </c>
      <c r="BI34" s="74">
        <v>0</v>
      </c>
      <c r="BJ34" s="74">
        <f>425990.4-338653.4</f>
        <v>87337</v>
      </c>
      <c r="BK34" s="74">
        <v>0</v>
      </c>
      <c r="BL34" s="74">
        <f>781501.1-103452.9</f>
        <v>678048.2</v>
      </c>
      <c r="BM34" s="74">
        <v>499142.3</v>
      </c>
      <c r="BN34" s="74">
        <v>0</v>
      </c>
      <c r="BO34" s="74">
        <v>41941</v>
      </c>
      <c r="BP34" s="74">
        <v>0</v>
      </c>
      <c r="BQ34" s="74">
        <v>457201.3</v>
      </c>
      <c r="BR34" s="74">
        <v>540880.30000000005</v>
      </c>
      <c r="BS34" s="74">
        <v>0</v>
      </c>
      <c r="BT34" s="74">
        <v>24136</v>
      </c>
      <c r="BU34" s="74">
        <v>0</v>
      </c>
      <c r="BV34" s="74">
        <v>516744.3</v>
      </c>
      <c r="BW34" s="74">
        <v>540880.30000000005</v>
      </c>
      <c r="BX34" s="74">
        <v>0</v>
      </c>
      <c r="BY34" s="74">
        <v>24136</v>
      </c>
      <c r="BZ34" s="74">
        <v>0</v>
      </c>
      <c r="CA34" s="74">
        <v>516744.3</v>
      </c>
      <c r="CB34" s="74">
        <v>953049.43</v>
      </c>
      <c r="CC34" s="74">
        <v>0</v>
      </c>
      <c r="CD34" s="74">
        <v>235863.78</v>
      </c>
      <c r="CE34" s="74">
        <v>0</v>
      </c>
      <c r="CF34" s="74">
        <v>717185.65</v>
      </c>
      <c r="CG34" s="74">
        <v>1207491.5</v>
      </c>
      <c r="CH34" s="74">
        <v>0</v>
      </c>
      <c r="CI34" s="74">
        <v>425990.39</v>
      </c>
      <c r="CJ34" s="74">
        <v>0</v>
      </c>
      <c r="CK34" s="74">
        <v>781501.11</v>
      </c>
      <c r="CL34" s="74">
        <v>499142.3</v>
      </c>
      <c r="CM34" s="74">
        <v>0</v>
      </c>
      <c r="CN34" s="74">
        <v>41941</v>
      </c>
      <c r="CO34" s="74">
        <v>0</v>
      </c>
      <c r="CP34" s="74">
        <v>457201.3</v>
      </c>
      <c r="CQ34" s="74">
        <f>SUM(CR34:CU37)</f>
        <v>723956.10000000009</v>
      </c>
      <c r="CR34" s="74">
        <v>0</v>
      </c>
      <c r="CS34" s="74">
        <v>60378.3</v>
      </c>
      <c r="CT34" s="74">
        <v>0</v>
      </c>
      <c r="CU34" s="74">
        <v>663577.80000000005</v>
      </c>
      <c r="CV34" s="71">
        <f>SUM(CW34:CZ37)</f>
        <v>765385.2</v>
      </c>
      <c r="CW34" s="74">
        <v>0</v>
      </c>
      <c r="CX34" s="74">
        <f>425990.4-338653.4</f>
        <v>87337</v>
      </c>
      <c r="CY34" s="74">
        <v>0</v>
      </c>
      <c r="CZ34" s="74">
        <f>781501.1-103452.9</f>
        <v>678048.2</v>
      </c>
      <c r="DA34" s="71">
        <v>499142.3</v>
      </c>
      <c r="DB34" s="71">
        <v>0</v>
      </c>
      <c r="DC34" s="71">
        <v>41941</v>
      </c>
      <c r="DD34" s="71">
        <v>0</v>
      </c>
      <c r="DE34" s="71">
        <v>457201.3</v>
      </c>
      <c r="DF34" s="71" t="s">
        <v>82</v>
      </c>
      <c r="DH34" s="28"/>
    </row>
    <row r="35" spans="1:112" s="19" customFormat="1" ht="98.25" customHeight="1" x14ac:dyDescent="0.2">
      <c r="A35" s="72"/>
      <c r="B35" s="77"/>
      <c r="C35" s="72" t="s">
        <v>146</v>
      </c>
      <c r="D35" s="72" t="s">
        <v>147</v>
      </c>
      <c r="E35" s="72" t="s">
        <v>148</v>
      </c>
      <c r="F35" s="77"/>
      <c r="G35" s="77"/>
      <c r="H35" s="77"/>
      <c r="I35" s="77"/>
      <c r="J35" s="77"/>
      <c r="K35" s="77"/>
      <c r="L35" s="72"/>
      <c r="M35" s="72"/>
      <c r="N35" s="72"/>
      <c r="O35" s="24" t="s">
        <v>149</v>
      </c>
      <c r="P35" s="24" t="s">
        <v>87</v>
      </c>
      <c r="Q35" s="24" t="s">
        <v>150</v>
      </c>
      <c r="R35" s="77"/>
      <c r="S35" s="77"/>
      <c r="T35" s="76"/>
      <c r="U35" s="76"/>
      <c r="V35" s="76"/>
      <c r="W35" s="76"/>
      <c r="X35" s="76"/>
      <c r="Y35" s="76"/>
      <c r="Z35" s="76"/>
      <c r="AA35" s="76"/>
      <c r="AB35" s="76"/>
      <c r="AC35" s="76"/>
      <c r="AD35" s="71"/>
      <c r="AE35" s="71"/>
      <c r="AF35" s="71"/>
      <c r="AG35" s="71"/>
      <c r="AH35" s="71"/>
      <c r="AI35" s="71"/>
      <c r="AJ35" s="71"/>
      <c r="AK35" s="71"/>
      <c r="AL35" s="71"/>
      <c r="AM35" s="71"/>
      <c r="AN35" s="71"/>
      <c r="AO35" s="71"/>
      <c r="AP35" s="71"/>
      <c r="AQ35" s="71"/>
      <c r="AR35" s="71"/>
      <c r="AS35" s="71"/>
      <c r="AT35" s="71"/>
      <c r="AU35" s="71"/>
      <c r="AV35" s="71"/>
      <c r="AW35" s="71"/>
      <c r="AX35" s="79"/>
      <c r="AY35" s="79"/>
      <c r="AZ35" s="79"/>
      <c r="BA35" s="79"/>
      <c r="BB35" s="79"/>
      <c r="BC35" s="79"/>
      <c r="BD35" s="75"/>
      <c r="BE35" s="75"/>
      <c r="BF35" s="79"/>
      <c r="BG35" s="79"/>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1"/>
      <c r="CW35" s="74"/>
      <c r="CX35" s="74"/>
      <c r="CY35" s="74"/>
      <c r="CZ35" s="74"/>
      <c r="DA35" s="71"/>
      <c r="DB35" s="71"/>
      <c r="DC35" s="71"/>
      <c r="DD35" s="71"/>
      <c r="DE35" s="71"/>
      <c r="DF35" s="71"/>
      <c r="DH35" s="28"/>
    </row>
    <row r="36" spans="1:112" s="19" customFormat="1" ht="98.25" customHeight="1" x14ac:dyDescent="0.2">
      <c r="A36" s="72"/>
      <c r="B36" s="77"/>
      <c r="C36" s="72"/>
      <c r="D36" s="72"/>
      <c r="E36" s="72"/>
      <c r="F36" s="77"/>
      <c r="G36" s="77"/>
      <c r="H36" s="77"/>
      <c r="I36" s="77"/>
      <c r="J36" s="77"/>
      <c r="K36" s="77"/>
      <c r="L36" s="72"/>
      <c r="M36" s="72"/>
      <c r="N36" s="72"/>
      <c r="O36" s="24" t="s">
        <v>151</v>
      </c>
      <c r="P36" s="24" t="s">
        <v>90</v>
      </c>
      <c r="Q36" s="24" t="s">
        <v>152</v>
      </c>
      <c r="R36" s="77"/>
      <c r="S36" s="77"/>
      <c r="T36" s="76"/>
      <c r="U36" s="76"/>
      <c r="V36" s="76"/>
      <c r="W36" s="76"/>
      <c r="X36" s="76"/>
      <c r="Y36" s="76"/>
      <c r="Z36" s="76"/>
      <c r="AA36" s="76"/>
      <c r="AB36" s="76"/>
      <c r="AC36" s="76"/>
      <c r="AD36" s="71"/>
      <c r="AE36" s="71"/>
      <c r="AF36" s="71"/>
      <c r="AG36" s="71"/>
      <c r="AH36" s="71"/>
      <c r="AI36" s="71"/>
      <c r="AJ36" s="71"/>
      <c r="AK36" s="71"/>
      <c r="AL36" s="71"/>
      <c r="AM36" s="71"/>
      <c r="AN36" s="71"/>
      <c r="AO36" s="71"/>
      <c r="AP36" s="71"/>
      <c r="AQ36" s="71"/>
      <c r="AR36" s="71"/>
      <c r="AS36" s="71"/>
      <c r="AT36" s="71"/>
      <c r="AU36" s="71"/>
      <c r="AV36" s="71"/>
      <c r="AW36" s="71"/>
      <c r="AX36" s="79"/>
      <c r="AY36" s="79"/>
      <c r="AZ36" s="79"/>
      <c r="BA36" s="79"/>
      <c r="BB36" s="79"/>
      <c r="BC36" s="79"/>
      <c r="BD36" s="75"/>
      <c r="BE36" s="75"/>
      <c r="BF36" s="79"/>
      <c r="BG36" s="79"/>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1"/>
      <c r="CW36" s="74"/>
      <c r="CX36" s="74"/>
      <c r="CY36" s="74"/>
      <c r="CZ36" s="74"/>
      <c r="DA36" s="71"/>
      <c r="DB36" s="71"/>
      <c r="DC36" s="71"/>
      <c r="DD36" s="71"/>
      <c r="DE36" s="71"/>
      <c r="DF36" s="71"/>
      <c r="DH36" s="28"/>
    </row>
    <row r="37" spans="1:112" s="19" customFormat="1" ht="98.25" customHeight="1" x14ac:dyDescent="0.2">
      <c r="A37" s="72"/>
      <c r="B37" s="77"/>
      <c r="C37" s="72"/>
      <c r="D37" s="72"/>
      <c r="E37" s="72"/>
      <c r="F37" s="77"/>
      <c r="G37" s="77"/>
      <c r="H37" s="77"/>
      <c r="I37" s="77"/>
      <c r="J37" s="77"/>
      <c r="K37" s="77"/>
      <c r="L37" s="72"/>
      <c r="M37" s="72"/>
      <c r="N37" s="72"/>
      <c r="O37" s="24" t="s">
        <v>153</v>
      </c>
      <c r="P37" s="24" t="s">
        <v>154</v>
      </c>
      <c r="Q37" s="24" t="s">
        <v>155</v>
      </c>
      <c r="R37" s="77"/>
      <c r="S37" s="77"/>
      <c r="T37" s="76"/>
      <c r="U37" s="76"/>
      <c r="V37" s="76"/>
      <c r="W37" s="76"/>
      <c r="X37" s="76"/>
      <c r="Y37" s="76"/>
      <c r="Z37" s="76"/>
      <c r="AA37" s="76"/>
      <c r="AB37" s="76"/>
      <c r="AC37" s="76"/>
      <c r="AD37" s="71"/>
      <c r="AE37" s="71"/>
      <c r="AF37" s="71"/>
      <c r="AG37" s="71"/>
      <c r="AH37" s="71"/>
      <c r="AI37" s="71"/>
      <c r="AJ37" s="71"/>
      <c r="AK37" s="71"/>
      <c r="AL37" s="71"/>
      <c r="AM37" s="71"/>
      <c r="AN37" s="71"/>
      <c r="AO37" s="71"/>
      <c r="AP37" s="71"/>
      <c r="AQ37" s="71"/>
      <c r="AR37" s="71"/>
      <c r="AS37" s="71"/>
      <c r="AT37" s="71"/>
      <c r="AU37" s="71"/>
      <c r="AV37" s="71"/>
      <c r="AW37" s="71"/>
      <c r="AX37" s="79"/>
      <c r="AY37" s="79"/>
      <c r="AZ37" s="79"/>
      <c r="BA37" s="79"/>
      <c r="BB37" s="79"/>
      <c r="BC37" s="79"/>
      <c r="BD37" s="75"/>
      <c r="BE37" s="75"/>
      <c r="BF37" s="79"/>
      <c r="BG37" s="79"/>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1"/>
      <c r="CW37" s="74"/>
      <c r="CX37" s="74"/>
      <c r="CY37" s="74"/>
      <c r="CZ37" s="74"/>
      <c r="DA37" s="71"/>
      <c r="DB37" s="71"/>
      <c r="DC37" s="71"/>
      <c r="DD37" s="71"/>
      <c r="DE37" s="71"/>
      <c r="DF37" s="71"/>
      <c r="DH37" s="28"/>
    </row>
    <row r="38" spans="1:112" s="19" customFormat="1" ht="98.25" customHeight="1" x14ac:dyDescent="0.2">
      <c r="A38" s="72" t="s">
        <v>156</v>
      </c>
      <c r="B38" s="77" t="s">
        <v>157</v>
      </c>
      <c r="C38" s="24" t="s">
        <v>74</v>
      </c>
      <c r="D38" s="24" t="s">
        <v>141</v>
      </c>
      <c r="E38" s="24" t="s">
        <v>76</v>
      </c>
      <c r="F38" s="77"/>
      <c r="G38" s="77"/>
      <c r="H38" s="77"/>
      <c r="I38" s="77"/>
      <c r="J38" s="77"/>
      <c r="K38" s="77"/>
      <c r="L38" s="77"/>
      <c r="M38" s="77"/>
      <c r="N38" s="77"/>
      <c r="O38" s="72" t="s">
        <v>158</v>
      </c>
      <c r="P38" s="72" t="s">
        <v>159</v>
      </c>
      <c r="Q38" s="72" t="s">
        <v>160</v>
      </c>
      <c r="R38" s="77" t="s">
        <v>161</v>
      </c>
      <c r="S38" s="78" t="s">
        <v>162</v>
      </c>
      <c r="T38" s="76">
        <v>2825.39</v>
      </c>
      <c r="U38" s="76">
        <v>2825.37</v>
      </c>
      <c r="V38" s="76">
        <v>421.6</v>
      </c>
      <c r="W38" s="76">
        <v>421.59</v>
      </c>
      <c r="X38" s="76">
        <v>1201.9000000000001</v>
      </c>
      <c r="Y38" s="76">
        <v>1201.8900000000001</v>
      </c>
      <c r="Z38" s="76">
        <v>0</v>
      </c>
      <c r="AA38" s="76">
        <v>0</v>
      </c>
      <c r="AB38" s="76">
        <v>1201.8900000000001</v>
      </c>
      <c r="AC38" s="76">
        <v>1201.8900000000001</v>
      </c>
      <c r="AD38" s="71">
        <v>0</v>
      </c>
      <c r="AE38" s="71">
        <v>0</v>
      </c>
      <c r="AF38" s="71">
        <v>0</v>
      </c>
      <c r="AG38" s="71">
        <v>0</v>
      </c>
      <c r="AH38" s="71">
        <v>0</v>
      </c>
      <c r="AI38" s="71">
        <v>0</v>
      </c>
      <c r="AJ38" s="71">
        <v>0</v>
      </c>
      <c r="AK38" s="71">
        <v>0</v>
      </c>
      <c r="AL38" s="71">
        <v>0</v>
      </c>
      <c r="AM38" s="71">
        <v>0</v>
      </c>
      <c r="AN38" s="71">
        <v>0</v>
      </c>
      <c r="AO38" s="71">
        <v>0</v>
      </c>
      <c r="AP38" s="71">
        <v>0</v>
      </c>
      <c r="AQ38" s="71" t="s">
        <v>81</v>
      </c>
      <c r="AR38" s="71">
        <v>0</v>
      </c>
      <c r="AS38" s="71">
        <v>0</v>
      </c>
      <c r="AT38" s="71">
        <v>0</v>
      </c>
      <c r="AU38" s="71">
        <v>0</v>
      </c>
      <c r="AV38" s="71">
        <v>0</v>
      </c>
      <c r="AW38" s="71">
        <v>0</v>
      </c>
      <c r="AX38" s="79">
        <f>AZ38+BB38+BD38+BF38</f>
        <v>2825.4</v>
      </c>
      <c r="AY38" s="79">
        <f>BA38+BC38+BE38+BG38</f>
        <v>2825.3900000000003</v>
      </c>
      <c r="AZ38" s="79">
        <v>421.6</v>
      </c>
      <c r="BA38" s="79">
        <v>421.59</v>
      </c>
      <c r="BB38" s="79">
        <v>1201.9000000000001</v>
      </c>
      <c r="BC38" s="79">
        <v>1201.9000000000001</v>
      </c>
      <c r="BD38" s="75">
        <v>0</v>
      </c>
      <c r="BE38" s="75">
        <v>0</v>
      </c>
      <c r="BF38" s="75">
        <v>1201.9000000000001</v>
      </c>
      <c r="BG38" s="75">
        <v>1201.9000000000001</v>
      </c>
      <c r="BH38" s="73">
        <v>0</v>
      </c>
      <c r="BI38" s="73">
        <v>0</v>
      </c>
      <c r="BJ38" s="73">
        <v>0</v>
      </c>
      <c r="BK38" s="73">
        <v>0</v>
      </c>
      <c r="BL38" s="73">
        <v>0</v>
      </c>
      <c r="BM38" s="73">
        <v>0</v>
      </c>
      <c r="BN38" s="73">
        <v>0</v>
      </c>
      <c r="BO38" s="73">
        <v>0</v>
      </c>
      <c r="BP38" s="73">
        <v>0</v>
      </c>
      <c r="BQ38" s="73">
        <v>0</v>
      </c>
      <c r="BR38" s="73">
        <v>0</v>
      </c>
      <c r="BS38" s="73">
        <v>0</v>
      </c>
      <c r="BT38" s="73">
        <v>0</v>
      </c>
      <c r="BU38" s="73">
        <v>0</v>
      </c>
      <c r="BV38" s="73">
        <v>0</v>
      </c>
      <c r="BW38" s="73">
        <v>0</v>
      </c>
      <c r="BX38" s="73">
        <v>0</v>
      </c>
      <c r="BY38" s="73">
        <v>0</v>
      </c>
      <c r="BZ38" s="73">
        <v>0</v>
      </c>
      <c r="CA38" s="73">
        <v>0</v>
      </c>
      <c r="CB38" s="74">
        <v>2825.39</v>
      </c>
      <c r="CC38" s="74">
        <v>421.6</v>
      </c>
      <c r="CD38" s="74">
        <v>1201.9000000000001</v>
      </c>
      <c r="CE38" s="74">
        <v>0</v>
      </c>
      <c r="CF38" s="74">
        <v>1201.8900000000001</v>
      </c>
      <c r="CG38" s="73">
        <v>0</v>
      </c>
      <c r="CH38" s="73">
        <v>0</v>
      </c>
      <c r="CI38" s="73">
        <v>0</v>
      </c>
      <c r="CJ38" s="73">
        <v>0</v>
      </c>
      <c r="CK38" s="73">
        <v>0</v>
      </c>
      <c r="CL38" s="73">
        <v>0</v>
      </c>
      <c r="CM38" s="73">
        <v>0</v>
      </c>
      <c r="CN38" s="73">
        <v>0</v>
      </c>
      <c r="CO38" s="73">
        <v>0</v>
      </c>
      <c r="CP38" s="73">
        <v>0</v>
      </c>
      <c r="CQ38" s="74">
        <v>2825.4</v>
      </c>
      <c r="CR38" s="74">
        <v>421.6</v>
      </c>
      <c r="CS38" s="74">
        <v>1201.9000000000001</v>
      </c>
      <c r="CT38" s="74">
        <v>0</v>
      </c>
      <c r="CU38" s="74">
        <v>1201.9000000000001</v>
      </c>
      <c r="CV38" s="71">
        <v>0</v>
      </c>
      <c r="CW38" s="71">
        <v>0</v>
      </c>
      <c r="CX38" s="71">
        <v>0</v>
      </c>
      <c r="CY38" s="71">
        <v>0</v>
      </c>
      <c r="CZ38" s="71">
        <v>0</v>
      </c>
      <c r="DA38" s="71">
        <v>0</v>
      </c>
      <c r="DB38" s="71">
        <v>0</v>
      </c>
      <c r="DC38" s="71">
        <v>0</v>
      </c>
      <c r="DD38" s="71">
        <v>0</v>
      </c>
      <c r="DE38" s="71">
        <v>0</v>
      </c>
      <c r="DF38" s="71" t="s">
        <v>82</v>
      </c>
      <c r="DH38" s="28"/>
    </row>
    <row r="39" spans="1:112" s="19" customFormat="1" ht="98.25" customHeight="1" x14ac:dyDescent="0.2">
      <c r="A39" s="72"/>
      <c r="B39" s="77"/>
      <c r="C39" s="24" t="s">
        <v>163</v>
      </c>
      <c r="D39" s="24" t="s">
        <v>164</v>
      </c>
      <c r="E39" s="24" t="s">
        <v>165</v>
      </c>
      <c r="F39" s="77"/>
      <c r="G39" s="77"/>
      <c r="H39" s="77"/>
      <c r="I39" s="77"/>
      <c r="J39" s="77"/>
      <c r="K39" s="77"/>
      <c r="L39" s="77"/>
      <c r="M39" s="77"/>
      <c r="N39" s="77"/>
      <c r="O39" s="72"/>
      <c r="P39" s="72"/>
      <c r="Q39" s="72"/>
      <c r="R39" s="77"/>
      <c r="S39" s="78"/>
      <c r="T39" s="76"/>
      <c r="U39" s="76"/>
      <c r="V39" s="76"/>
      <c r="W39" s="76"/>
      <c r="X39" s="76"/>
      <c r="Y39" s="76"/>
      <c r="Z39" s="76"/>
      <c r="AA39" s="76"/>
      <c r="AB39" s="76"/>
      <c r="AC39" s="76"/>
      <c r="AD39" s="71"/>
      <c r="AE39" s="71"/>
      <c r="AF39" s="71"/>
      <c r="AG39" s="71"/>
      <c r="AH39" s="71"/>
      <c r="AI39" s="71"/>
      <c r="AJ39" s="71"/>
      <c r="AK39" s="71"/>
      <c r="AL39" s="71"/>
      <c r="AM39" s="71"/>
      <c r="AN39" s="71"/>
      <c r="AO39" s="71"/>
      <c r="AP39" s="71"/>
      <c r="AQ39" s="71"/>
      <c r="AR39" s="71"/>
      <c r="AS39" s="71"/>
      <c r="AT39" s="71"/>
      <c r="AU39" s="71"/>
      <c r="AV39" s="71"/>
      <c r="AW39" s="71"/>
      <c r="AX39" s="79"/>
      <c r="AY39" s="79"/>
      <c r="AZ39" s="79"/>
      <c r="BA39" s="79"/>
      <c r="BB39" s="79"/>
      <c r="BC39" s="79"/>
      <c r="BD39" s="75"/>
      <c r="BE39" s="75"/>
      <c r="BF39" s="75"/>
      <c r="BG39" s="75"/>
      <c r="BH39" s="73"/>
      <c r="BI39" s="73"/>
      <c r="BJ39" s="73"/>
      <c r="BK39" s="73"/>
      <c r="BL39" s="73"/>
      <c r="BM39" s="73"/>
      <c r="BN39" s="73"/>
      <c r="BO39" s="73"/>
      <c r="BP39" s="73"/>
      <c r="BQ39" s="73"/>
      <c r="BR39" s="73"/>
      <c r="BS39" s="73"/>
      <c r="BT39" s="73"/>
      <c r="BU39" s="73"/>
      <c r="BV39" s="73"/>
      <c r="BW39" s="73"/>
      <c r="BX39" s="73"/>
      <c r="BY39" s="73"/>
      <c r="BZ39" s="73"/>
      <c r="CA39" s="73"/>
      <c r="CB39" s="74"/>
      <c r="CC39" s="74"/>
      <c r="CD39" s="74"/>
      <c r="CE39" s="74"/>
      <c r="CF39" s="74"/>
      <c r="CG39" s="73"/>
      <c r="CH39" s="73"/>
      <c r="CI39" s="73"/>
      <c r="CJ39" s="73"/>
      <c r="CK39" s="73"/>
      <c r="CL39" s="73"/>
      <c r="CM39" s="73"/>
      <c r="CN39" s="73"/>
      <c r="CO39" s="73"/>
      <c r="CP39" s="73"/>
      <c r="CQ39" s="74"/>
      <c r="CR39" s="74"/>
      <c r="CS39" s="74"/>
      <c r="CT39" s="74"/>
      <c r="CU39" s="74"/>
      <c r="CV39" s="71"/>
      <c r="CW39" s="71"/>
      <c r="CX39" s="71"/>
      <c r="CY39" s="71"/>
      <c r="CZ39" s="71"/>
      <c r="DA39" s="71"/>
      <c r="DB39" s="71"/>
      <c r="DC39" s="71"/>
      <c r="DD39" s="71"/>
      <c r="DE39" s="71"/>
      <c r="DF39" s="71"/>
      <c r="DH39" s="28"/>
    </row>
    <row r="40" spans="1:112" s="19" customFormat="1" ht="98.25" customHeight="1" x14ac:dyDescent="0.2">
      <c r="A40" s="72" t="s">
        <v>166</v>
      </c>
      <c r="B40" s="77" t="s">
        <v>167</v>
      </c>
      <c r="C40" s="24" t="s">
        <v>74</v>
      </c>
      <c r="D40" s="24" t="s">
        <v>168</v>
      </c>
      <c r="E40" s="24" t="s">
        <v>76</v>
      </c>
      <c r="F40" s="77"/>
      <c r="G40" s="77"/>
      <c r="H40" s="77"/>
      <c r="I40" s="72" t="s">
        <v>169</v>
      </c>
      <c r="J40" s="72" t="s">
        <v>170</v>
      </c>
      <c r="K40" s="72" t="s">
        <v>171</v>
      </c>
      <c r="L40" s="77"/>
      <c r="M40" s="77"/>
      <c r="N40" s="77"/>
      <c r="O40" s="24" t="s">
        <v>172</v>
      </c>
      <c r="P40" s="24" t="s">
        <v>78</v>
      </c>
      <c r="Q40" s="24" t="s">
        <v>173</v>
      </c>
      <c r="R40" s="77" t="s">
        <v>48</v>
      </c>
      <c r="S40" s="78" t="s">
        <v>174</v>
      </c>
      <c r="T40" s="76">
        <v>38406.89</v>
      </c>
      <c r="U40" s="76">
        <v>36246.83</v>
      </c>
      <c r="V40" s="76">
        <v>0</v>
      </c>
      <c r="W40" s="76">
        <v>0</v>
      </c>
      <c r="X40" s="76">
        <v>19914.189999999999</v>
      </c>
      <c r="Y40" s="76">
        <v>19912.86</v>
      </c>
      <c r="Z40" s="76">
        <v>0</v>
      </c>
      <c r="AA40" s="76">
        <v>0</v>
      </c>
      <c r="AB40" s="76">
        <v>18492.7</v>
      </c>
      <c r="AC40" s="76">
        <v>16333.97</v>
      </c>
      <c r="AD40" s="71">
        <v>51067</v>
      </c>
      <c r="AE40" s="71">
        <v>0</v>
      </c>
      <c r="AF40" s="71">
        <v>27168</v>
      </c>
      <c r="AG40" s="71">
        <v>0</v>
      </c>
      <c r="AH40" s="71">
        <v>23899</v>
      </c>
      <c r="AI40" s="71">
        <v>56290</v>
      </c>
      <c r="AJ40" s="71">
        <v>0</v>
      </c>
      <c r="AK40" s="71">
        <v>17675</v>
      </c>
      <c r="AL40" s="71">
        <v>0</v>
      </c>
      <c r="AM40" s="71">
        <v>38615</v>
      </c>
      <c r="AN40" s="71">
        <v>54116</v>
      </c>
      <c r="AO40" s="71">
        <v>0</v>
      </c>
      <c r="AP40" s="71">
        <v>16992</v>
      </c>
      <c r="AQ40" s="71" t="s">
        <v>81</v>
      </c>
      <c r="AR40" s="71">
        <v>37124</v>
      </c>
      <c r="AS40" s="71">
        <v>54116</v>
      </c>
      <c r="AT40" s="71">
        <v>0</v>
      </c>
      <c r="AU40" s="71">
        <v>16992</v>
      </c>
      <c r="AV40" s="71">
        <v>0</v>
      </c>
      <c r="AW40" s="71">
        <v>37124</v>
      </c>
      <c r="AX40" s="79">
        <f>AZ40+BB40+BD40+BF40</f>
        <v>38406.9</v>
      </c>
      <c r="AY40" s="79">
        <f>BA40+BC40+BE40+BG40</f>
        <v>36246.9</v>
      </c>
      <c r="AZ40" s="75">
        <v>0</v>
      </c>
      <c r="BA40" s="75">
        <v>0</v>
      </c>
      <c r="BB40" s="79">
        <v>19914.2</v>
      </c>
      <c r="BC40" s="79">
        <v>19912.900000000001</v>
      </c>
      <c r="BD40" s="75">
        <v>0</v>
      </c>
      <c r="BE40" s="75">
        <v>0</v>
      </c>
      <c r="BF40" s="75">
        <v>18492.7</v>
      </c>
      <c r="BG40" s="75">
        <v>16334</v>
      </c>
      <c r="BH40" s="73">
        <v>51067</v>
      </c>
      <c r="BI40" s="73">
        <v>0</v>
      </c>
      <c r="BJ40" s="73">
        <v>27168</v>
      </c>
      <c r="BK40" s="73">
        <v>0</v>
      </c>
      <c r="BL40" s="73">
        <v>23899</v>
      </c>
      <c r="BM40" s="73">
        <v>56290</v>
      </c>
      <c r="BN40" s="73">
        <v>0</v>
      </c>
      <c r="BO40" s="73">
        <v>17675</v>
      </c>
      <c r="BP40" s="73">
        <v>0</v>
      </c>
      <c r="BQ40" s="73">
        <v>38615</v>
      </c>
      <c r="BR40" s="73">
        <v>54116</v>
      </c>
      <c r="BS40" s="73">
        <v>0</v>
      </c>
      <c r="BT40" s="73">
        <v>16992</v>
      </c>
      <c r="BU40" s="73">
        <v>0</v>
      </c>
      <c r="BV40" s="73">
        <v>37124</v>
      </c>
      <c r="BW40" s="73">
        <v>54116</v>
      </c>
      <c r="BX40" s="73">
        <v>0</v>
      </c>
      <c r="BY40" s="73">
        <v>16992</v>
      </c>
      <c r="BZ40" s="73">
        <v>0</v>
      </c>
      <c r="CA40" s="73">
        <v>37124</v>
      </c>
      <c r="CB40" s="74">
        <v>38406.89</v>
      </c>
      <c r="CC40" s="74">
        <v>0</v>
      </c>
      <c r="CD40" s="74">
        <v>19914.189999999999</v>
      </c>
      <c r="CE40" s="74">
        <v>0</v>
      </c>
      <c r="CF40" s="74">
        <v>18492.7</v>
      </c>
      <c r="CG40" s="74">
        <v>51067</v>
      </c>
      <c r="CH40" s="74">
        <v>0</v>
      </c>
      <c r="CI40" s="74">
        <v>27168</v>
      </c>
      <c r="CJ40" s="74">
        <v>0</v>
      </c>
      <c r="CK40" s="74">
        <v>23899</v>
      </c>
      <c r="CL40" s="73">
        <v>56290</v>
      </c>
      <c r="CM40" s="73">
        <v>0</v>
      </c>
      <c r="CN40" s="73">
        <v>17675</v>
      </c>
      <c r="CO40" s="73">
        <v>0</v>
      </c>
      <c r="CP40" s="73">
        <v>38615</v>
      </c>
      <c r="CQ40" s="74">
        <v>38406.9</v>
      </c>
      <c r="CR40" s="74">
        <v>0</v>
      </c>
      <c r="CS40" s="74">
        <v>19914.2</v>
      </c>
      <c r="CT40" s="74">
        <v>0</v>
      </c>
      <c r="CU40" s="74">
        <v>18492.7</v>
      </c>
      <c r="CV40" s="71">
        <v>51067</v>
      </c>
      <c r="CW40" s="71">
        <v>0</v>
      </c>
      <c r="CX40" s="71">
        <v>27168</v>
      </c>
      <c r="CY40" s="71">
        <v>0</v>
      </c>
      <c r="CZ40" s="71">
        <v>23899</v>
      </c>
      <c r="DA40" s="71">
        <v>56290</v>
      </c>
      <c r="DB40" s="71">
        <v>0</v>
      </c>
      <c r="DC40" s="71">
        <v>17675</v>
      </c>
      <c r="DD40" s="71">
        <v>0</v>
      </c>
      <c r="DE40" s="71">
        <v>38615</v>
      </c>
      <c r="DF40" s="71" t="s">
        <v>82</v>
      </c>
      <c r="DH40" s="28"/>
    </row>
    <row r="41" spans="1:112" s="19" customFormat="1" ht="98.25" customHeight="1" x14ac:dyDescent="0.2">
      <c r="A41" s="72"/>
      <c r="B41" s="77"/>
      <c r="C41" s="24" t="s">
        <v>175</v>
      </c>
      <c r="D41" s="24" t="s">
        <v>176</v>
      </c>
      <c r="E41" s="24" t="s">
        <v>177</v>
      </c>
      <c r="F41" s="77"/>
      <c r="G41" s="77"/>
      <c r="H41" s="77"/>
      <c r="I41" s="72"/>
      <c r="J41" s="72"/>
      <c r="K41" s="72"/>
      <c r="L41" s="77"/>
      <c r="M41" s="77"/>
      <c r="N41" s="77"/>
      <c r="O41" s="24" t="s">
        <v>178</v>
      </c>
      <c r="P41" s="24" t="s">
        <v>179</v>
      </c>
      <c r="Q41" s="24" t="s">
        <v>180</v>
      </c>
      <c r="R41" s="77"/>
      <c r="S41" s="78"/>
      <c r="T41" s="76"/>
      <c r="U41" s="76"/>
      <c r="V41" s="76"/>
      <c r="W41" s="76"/>
      <c r="X41" s="76"/>
      <c r="Y41" s="76"/>
      <c r="Z41" s="76"/>
      <c r="AA41" s="76"/>
      <c r="AB41" s="76"/>
      <c r="AC41" s="76"/>
      <c r="AD41" s="71"/>
      <c r="AE41" s="71"/>
      <c r="AF41" s="71"/>
      <c r="AG41" s="71"/>
      <c r="AH41" s="71"/>
      <c r="AI41" s="71"/>
      <c r="AJ41" s="71"/>
      <c r="AK41" s="71"/>
      <c r="AL41" s="71"/>
      <c r="AM41" s="71"/>
      <c r="AN41" s="71"/>
      <c r="AO41" s="71"/>
      <c r="AP41" s="71"/>
      <c r="AQ41" s="71"/>
      <c r="AR41" s="71"/>
      <c r="AS41" s="71"/>
      <c r="AT41" s="71"/>
      <c r="AU41" s="71"/>
      <c r="AV41" s="71"/>
      <c r="AW41" s="71"/>
      <c r="AX41" s="79"/>
      <c r="AY41" s="79"/>
      <c r="AZ41" s="75"/>
      <c r="BA41" s="75"/>
      <c r="BB41" s="79"/>
      <c r="BC41" s="79"/>
      <c r="BD41" s="75"/>
      <c r="BE41" s="75"/>
      <c r="BF41" s="75"/>
      <c r="BG41" s="75"/>
      <c r="BH41" s="73"/>
      <c r="BI41" s="73"/>
      <c r="BJ41" s="73"/>
      <c r="BK41" s="73"/>
      <c r="BL41" s="73"/>
      <c r="BM41" s="73"/>
      <c r="BN41" s="73"/>
      <c r="BO41" s="73"/>
      <c r="BP41" s="73"/>
      <c r="BQ41" s="73"/>
      <c r="BR41" s="73"/>
      <c r="BS41" s="73"/>
      <c r="BT41" s="73"/>
      <c r="BU41" s="73"/>
      <c r="BV41" s="73"/>
      <c r="BW41" s="73"/>
      <c r="BX41" s="73"/>
      <c r="BY41" s="73"/>
      <c r="BZ41" s="73"/>
      <c r="CA41" s="73"/>
      <c r="CB41" s="74"/>
      <c r="CC41" s="74"/>
      <c r="CD41" s="74"/>
      <c r="CE41" s="74"/>
      <c r="CF41" s="74"/>
      <c r="CG41" s="74"/>
      <c r="CH41" s="74"/>
      <c r="CI41" s="74"/>
      <c r="CJ41" s="74"/>
      <c r="CK41" s="74"/>
      <c r="CL41" s="73"/>
      <c r="CM41" s="73"/>
      <c r="CN41" s="73"/>
      <c r="CO41" s="73"/>
      <c r="CP41" s="73"/>
      <c r="CQ41" s="74"/>
      <c r="CR41" s="74"/>
      <c r="CS41" s="74"/>
      <c r="CT41" s="74"/>
      <c r="CU41" s="74"/>
      <c r="CV41" s="71"/>
      <c r="CW41" s="71"/>
      <c r="CX41" s="71"/>
      <c r="CY41" s="71"/>
      <c r="CZ41" s="71"/>
      <c r="DA41" s="71"/>
      <c r="DB41" s="71"/>
      <c r="DC41" s="71"/>
      <c r="DD41" s="71"/>
      <c r="DE41" s="71"/>
      <c r="DF41" s="71"/>
      <c r="DH41" s="28"/>
    </row>
    <row r="42" spans="1:112" s="19" customFormat="1" ht="112.5" customHeight="1" x14ac:dyDescent="0.2">
      <c r="A42" s="72" t="s">
        <v>181</v>
      </c>
      <c r="B42" s="77" t="s">
        <v>182</v>
      </c>
      <c r="C42" s="72" t="s">
        <v>74</v>
      </c>
      <c r="D42" s="72" t="s">
        <v>168</v>
      </c>
      <c r="E42" s="72" t="s">
        <v>76</v>
      </c>
      <c r="F42" s="77"/>
      <c r="G42" s="77"/>
      <c r="H42" s="77"/>
      <c r="I42" s="72" t="s">
        <v>169</v>
      </c>
      <c r="J42" s="72" t="s">
        <v>170</v>
      </c>
      <c r="K42" s="72" t="s">
        <v>171</v>
      </c>
      <c r="L42" s="77"/>
      <c r="M42" s="77"/>
      <c r="N42" s="77"/>
      <c r="O42" s="24" t="s">
        <v>172</v>
      </c>
      <c r="P42" s="24" t="s">
        <v>78</v>
      </c>
      <c r="Q42" s="24" t="s">
        <v>173</v>
      </c>
      <c r="R42" s="77" t="s">
        <v>48</v>
      </c>
      <c r="S42" s="78" t="s">
        <v>174</v>
      </c>
      <c r="T42" s="76">
        <v>68458.899999999994</v>
      </c>
      <c r="U42" s="76">
        <v>63109.21</v>
      </c>
      <c r="V42" s="76">
        <v>0</v>
      </c>
      <c r="W42" s="76">
        <v>0</v>
      </c>
      <c r="X42" s="76">
        <v>33080</v>
      </c>
      <c r="Y42" s="76">
        <v>33080</v>
      </c>
      <c r="Z42" s="76">
        <v>0</v>
      </c>
      <c r="AA42" s="76">
        <v>0</v>
      </c>
      <c r="AB42" s="76">
        <v>35378.9</v>
      </c>
      <c r="AC42" s="76">
        <v>30029.21</v>
      </c>
      <c r="AD42" s="71">
        <v>70138.100000000006</v>
      </c>
      <c r="AE42" s="71">
        <v>0</v>
      </c>
      <c r="AF42" s="71">
        <v>34890</v>
      </c>
      <c r="AG42" s="71">
        <v>0</v>
      </c>
      <c r="AH42" s="71">
        <v>35248.1</v>
      </c>
      <c r="AI42" s="71">
        <v>66760</v>
      </c>
      <c r="AJ42" s="71">
        <v>0</v>
      </c>
      <c r="AK42" s="71">
        <v>20963</v>
      </c>
      <c r="AL42" s="71">
        <v>0</v>
      </c>
      <c r="AM42" s="71">
        <v>45797</v>
      </c>
      <c r="AN42" s="71">
        <v>69439</v>
      </c>
      <c r="AO42" s="71">
        <v>0</v>
      </c>
      <c r="AP42" s="71">
        <v>21806</v>
      </c>
      <c r="AQ42" s="71" t="s">
        <v>81</v>
      </c>
      <c r="AR42" s="71">
        <v>47633</v>
      </c>
      <c r="AS42" s="71">
        <v>69439.009999999995</v>
      </c>
      <c r="AT42" s="71">
        <v>0</v>
      </c>
      <c r="AU42" s="71">
        <v>21806</v>
      </c>
      <c r="AV42" s="71">
        <v>0</v>
      </c>
      <c r="AW42" s="71">
        <v>47633.01</v>
      </c>
      <c r="AX42" s="79">
        <v>68458.899999999994</v>
      </c>
      <c r="AY42" s="79">
        <v>63109.2</v>
      </c>
      <c r="AZ42" s="79">
        <v>0</v>
      </c>
      <c r="BA42" s="79">
        <v>0</v>
      </c>
      <c r="BB42" s="79">
        <v>33080</v>
      </c>
      <c r="BC42" s="79">
        <v>33080</v>
      </c>
      <c r="BD42" s="79">
        <v>0</v>
      </c>
      <c r="BE42" s="79">
        <v>0</v>
      </c>
      <c r="BF42" s="79">
        <v>35378.9</v>
      </c>
      <c r="BG42" s="79">
        <v>30029.200000000001</v>
      </c>
      <c r="BH42" s="73">
        <v>70138.100000000006</v>
      </c>
      <c r="BI42" s="73">
        <v>0</v>
      </c>
      <c r="BJ42" s="73">
        <v>34890</v>
      </c>
      <c r="BK42" s="73">
        <v>0</v>
      </c>
      <c r="BL42" s="73">
        <v>35248.1</v>
      </c>
      <c r="BM42" s="74">
        <v>66760</v>
      </c>
      <c r="BN42" s="74">
        <v>0</v>
      </c>
      <c r="BO42" s="74">
        <v>20963</v>
      </c>
      <c r="BP42" s="74">
        <v>0</v>
      </c>
      <c r="BQ42" s="74">
        <v>45797</v>
      </c>
      <c r="BR42" s="73">
        <v>69439</v>
      </c>
      <c r="BS42" s="73">
        <v>0</v>
      </c>
      <c r="BT42" s="73">
        <v>21806</v>
      </c>
      <c r="BU42" s="73">
        <v>0</v>
      </c>
      <c r="BV42" s="73">
        <v>47633</v>
      </c>
      <c r="BW42" s="73">
        <f>SUM(BX42:CA43)</f>
        <v>69439</v>
      </c>
      <c r="BX42" s="73">
        <v>0</v>
      </c>
      <c r="BY42" s="73">
        <v>21806</v>
      </c>
      <c r="BZ42" s="73">
        <v>0</v>
      </c>
      <c r="CA42" s="73">
        <v>47633</v>
      </c>
      <c r="CB42" s="74">
        <v>68458.899999999994</v>
      </c>
      <c r="CC42" s="74">
        <v>0</v>
      </c>
      <c r="CD42" s="74">
        <v>33080</v>
      </c>
      <c r="CE42" s="74">
        <v>0</v>
      </c>
      <c r="CF42" s="74">
        <v>35378.9</v>
      </c>
      <c r="CG42" s="74">
        <v>70138.100000000006</v>
      </c>
      <c r="CH42" s="74">
        <v>0</v>
      </c>
      <c r="CI42" s="74">
        <v>34890</v>
      </c>
      <c r="CJ42" s="74">
        <v>0</v>
      </c>
      <c r="CK42" s="74">
        <v>35248.1</v>
      </c>
      <c r="CL42" s="73">
        <v>66760</v>
      </c>
      <c r="CM42" s="73">
        <v>0</v>
      </c>
      <c r="CN42" s="73">
        <v>20963</v>
      </c>
      <c r="CO42" s="73">
        <v>0</v>
      </c>
      <c r="CP42" s="73">
        <v>45797</v>
      </c>
      <c r="CQ42" s="74">
        <v>68458.899999999994</v>
      </c>
      <c r="CR42" s="74">
        <v>0</v>
      </c>
      <c r="CS42" s="74">
        <v>33080</v>
      </c>
      <c r="CT42" s="74">
        <v>0</v>
      </c>
      <c r="CU42" s="74">
        <v>35378.9</v>
      </c>
      <c r="CV42" s="71">
        <v>70138.100000000006</v>
      </c>
      <c r="CW42" s="71">
        <v>0</v>
      </c>
      <c r="CX42" s="71">
        <v>34890</v>
      </c>
      <c r="CY42" s="71">
        <v>0</v>
      </c>
      <c r="CZ42" s="71">
        <v>35248.1</v>
      </c>
      <c r="DA42" s="71">
        <v>66760</v>
      </c>
      <c r="DB42" s="71">
        <v>0</v>
      </c>
      <c r="DC42" s="71">
        <v>20963</v>
      </c>
      <c r="DD42" s="71">
        <v>0</v>
      </c>
      <c r="DE42" s="71">
        <v>45797</v>
      </c>
      <c r="DF42" s="71" t="s">
        <v>82</v>
      </c>
      <c r="DH42" s="28"/>
    </row>
    <row r="43" spans="1:112" s="19" customFormat="1" ht="98.25" customHeight="1" x14ac:dyDescent="0.2">
      <c r="A43" s="72"/>
      <c r="B43" s="77"/>
      <c r="C43" s="72"/>
      <c r="D43" s="72"/>
      <c r="E43" s="72"/>
      <c r="F43" s="77"/>
      <c r="G43" s="77"/>
      <c r="H43" s="77"/>
      <c r="I43" s="72"/>
      <c r="J43" s="72"/>
      <c r="K43" s="72"/>
      <c r="L43" s="77"/>
      <c r="M43" s="77"/>
      <c r="N43" s="77"/>
      <c r="O43" s="24" t="s">
        <v>178</v>
      </c>
      <c r="P43" s="24" t="s">
        <v>179</v>
      </c>
      <c r="Q43" s="24" t="s">
        <v>180</v>
      </c>
      <c r="R43" s="77"/>
      <c r="S43" s="78"/>
      <c r="T43" s="76"/>
      <c r="U43" s="76"/>
      <c r="V43" s="76"/>
      <c r="W43" s="76"/>
      <c r="X43" s="76"/>
      <c r="Y43" s="76"/>
      <c r="Z43" s="76"/>
      <c r="AA43" s="76"/>
      <c r="AB43" s="76"/>
      <c r="AC43" s="76"/>
      <c r="AD43" s="71"/>
      <c r="AE43" s="71"/>
      <c r="AF43" s="71"/>
      <c r="AG43" s="71"/>
      <c r="AH43" s="71"/>
      <c r="AI43" s="71"/>
      <c r="AJ43" s="71"/>
      <c r="AK43" s="71"/>
      <c r="AL43" s="71"/>
      <c r="AM43" s="71"/>
      <c r="AN43" s="71"/>
      <c r="AO43" s="71"/>
      <c r="AP43" s="71"/>
      <c r="AQ43" s="71"/>
      <c r="AR43" s="71"/>
      <c r="AS43" s="71"/>
      <c r="AT43" s="71"/>
      <c r="AU43" s="71"/>
      <c r="AV43" s="71"/>
      <c r="AW43" s="71"/>
      <c r="AX43" s="79"/>
      <c r="AY43" s="79"/>
      <c r="AZ43" s="79"/>
      <c r="BA43" s="79"/>
      <c r="BB43" s="79"/>
      <c r="BC43" s="79"/>
      <c r="BD43" s="79"/>
      <c r="BE43" s="79"/>
      <c r="BF43" s="79"/>
      <c r="BG43" s="79"/>
      <c r="BH43" s="73"/>
      <c r="BI43" s="73"/>
      <c r="BJ43" s="73"/>
      <c r="BK43" s="73"/>
      <c r="BL43" s="73"/>
      <c r="BM43" s="74"/>
      <c r="BN43" s="74"/>
      <c r="BO43" s="74"/>
      <c r="BP43" s="74"/>
      <c r="BQ43" s="74"/>
      <c r="BR43" s="73"/>
      <c r="BS43" s="73"/>
      <c r="BT43" s="73"/>
      <c r="BU43" s="73"/>
      <c r="BV43" s="73"/>
      <c r="BW43" s="73"/>
      <c r="BX43" s="73"/>
      <c r="BY43" s="73"/>
      <c r="BZ43" s="73"/>
      <c r="CA43" s="73"/>
      <c r="CB43" s="74"/>
      <c r="CC43" s="74"/>
      <c r="CD43" s="74"/>
      <c r="CE43" s="74"/>
      <c r="CF43" s="74"/>
      <c r="CG43" s="74"/>
      <c r="CH43" s="74"/>
      <c r="CI43" s="74"/>
      <c r="CJ43" s="74"/>
      <c r="CK43" s="74"/>
      <c r="CL43" s="73"/>
      <c r="CM43" s="73"/>
      <c r="CN43" s="73"/>
      <c r="CO43" s="73"/>
      <c r="CP43" s="73"/>
      <c r="CQ43" s="74"/>
      <c r="CR43" s="74"/>
      <c r="CS43" s="74"/>
      <c r="CT43" s="74"/>
      <c r="CU43" s="74"/>
      <c r="CV43" s="71"/>
      <c r="CW43" s="71"/>
      <c r="CX43" s="71"/>
      <c r="CY43" s="71"/>
      <c r="CZ43" s="71"/>
      <c r="DA43" s="71"/>
      <c r="DB43" s="71"/>
      <c r="DC43" s="71"/>
      <c r="DD43" s="71"/>
      <c r="DE43" s="71"/>
      <c r="DF43" s="71"/>
      <c r="DH43" s="28"/>
    </row>
    <row r="44" spans="1:112" s="19" customFormat="1" ht="105.75" customHeight="1" x14ac:dyDescent="0.2">
      <c r="A44" s="72" t="s">
        <v>183</v>
      </c>
      <c r="B44" s="77" t="s">
        <v>184</v>
      </c>
      <c r="C44" s="24" t="s">
        <v>185</v>
      </c>
      <c r="D44" s="24" t="s">
        <v>186</v>
      </c>
      <c r="E44" s="24" t="s">
        <v>187</v>
      </c>
      <c r="F44" s="77"/>
      <c r="G44" s="77"/>
      <c r="H44" s="77"/>
      <c r="I44" s="77"/>
      <c r="J44" s="77"/>
      <c r="K44" s="77"/>
      <c r="L44" s="77"/>
      <c r="M44" s="77"/>
      <c r="N44" s="77"/>
      <c r="O44" s="24" t="s">
        <v>188</v>
      </c>
      <c r="P44" s="24" t="s">
        <v>78</v>
      </c>
      <c r="Q44" s="24" t="s">
        <v>79</v>
      </c>
      <c r="R44" s="77" t="s">
        <v>189</v>
      </c>
      <c r="S44" s="78" t="s">
        <v>190</v>
      </c>
      <c r="T44" s="76">
        <v>104617.12</v>
      </c>
      <c r="U44" s="76">
        <v>96807.45</v>
      </c>
      <c r="V44" s="76"/>
      <c r="W44" s="76"/>
      <c r="X44" s="76"/>
      <c r="Y44" s="76"/>
      <c r="Z44" s="76"/>
      <c r="AA44" s="76"/>
      <c r="AB44" s="76">
        <v>104617.12</v>
      </c>
      <c r="AC44" s="76">
        <v>96807.45</v>
      </c>
      <c r="AD44" s="71">
        <v>109135.89</v>
      </c>
      <c r="AE44" s="71"/>
      <c r="AF44" s="71"/>
      <c r="AG44" s="71"/>
      <c r="AH44" s="71">
        <v>109135.89</v>
      </c>
      <c r="AI44" s="71">
        <v>114494.39999999999</v>
      </c>
      <c r="AJ44" s="71"/>
      <c r="AK44" s="71"/>
      <c r="AL44" s="71"/>
      <c r="AM44" s="71">
        <v>114494.39999999999</v>
      </c>
      <c r="AN44" s="71">
        <v>114494.39999999999</v>
      </c>
      <c r="AO44" s="71"/>
      <c r="AP44" s="71"/>
      <c r="AQ44" s="71"/>
      <c r="AR44" s="71">
        <v>114494.39999999999</v>
      </c>
      <c r="AS44" s="71">
        <v>114494.39999999999</v>
      </c>
      <c r="AT44" s="71"/>
      <c r="AU44" s="71"/>
      <c r="AV44" s="71"/>
      <c r="AW44" s="71">
        <v>114494.39999999999</v>
      </c>
      <c r="AX44" s="79">
        <v>104617.1</v>
      </c>
      <c r="AY44" s="79">
        <v>96807.5</v>
      </c>
      <c r="AZ44" s="79"/>
      <c r="BA44" s="79"/>
      <c r="BB44" s="79"/>
      <c r="BC44" s="79"/>
      <c r="BD44" s="79"/>
      <c r="BE44" s="79"/>
      <c r="BF44" s="75">
        <v>104617.1</v>
      </c>
      <c r="BG44" s="79">
        <v>96807.5</v>
      </c>
      <c r="BH44" s="74">
        <v>109135.9</v>
      </c>
      <c r="BI44" s="74"/>
      <c r="BJ44" s="74"/>
      <c r="BK44" s="74"/>
      <c r="BL44" s="74">
        <v>109135.9</v>
      </c>
      <c r="BM44" s="74">
        <v>114494.39999999999</v>
      </c>
      <c r="BN44" s="74"/>
      <c r="BO44" s="74"/>
      <c r="BP44" s="74"/>
      <c r="BQ44" s="74">
        <v>114494.39999999999</v>
      </c>
      <c r="BR44" s="73">
        <v>114494.39999999999</v>
      </c>
      <c r="BS44" s="73"/>
      <c r="BT44" s="73"/>
      <c r="BU44" s="73"/>
      <c r="BV44" s="73">
        <v>114494.39999999999</v>
      </c>
      <c r="BW44" s="73">
        <v>114494.39999999999</v>
      </c>
      <c r="BX44" s="73"/>
      <c r="BY44" s="73"/>
      <c r="BZ44" s="73"/>
      <c r="CA44" s="73">
        <v>114494.39999999999</v>
      </c>
      <c r="CB44" s="74">
        <v>104617.12</v>
      </c>
      <c r="CC44" s="74"/>
      <c r="CD44" s="74"/>
      <c r="CE44" s="74"/>
      <c r="CF44" s="74">
        <v>104617.12</v>
      </c>
      <c r="CG44" s="74">
        <v>109135.89</v>
      </c>
      <c r="CH44" s="74"/>
      <c r="CI44" s="74"/>
      <c r="CJ44" s="74"/>
      <c r="CK44" s="74">
        <v>109135.89</v>
      </c>
      <c r="CL44" s="73">
        <v>114494.39999999999</v>
      </c>
      <c r="CM44" s="73"/>
      <c r="CN44" s="73"/>
      <c r="CO44" s="73"/>
      <c r="CP44" s="73">
        <v>114494.39999999999</v>
      </c>
      <c r="CQ44" s="74">
        <v>104617.1</v>
      </c>
      <c r="CR44" s="74"/>
      <c r="CS44" s="74"/>
      <c r="CT44" s="74"/>
      <c r="CU44" s="74">
        <v>104617.1</v>
      </c>
      <c r="CV44" s="71">
        <v>109135.89</v>
      </c>
      <c r="CW44" s="71"/>
      <c r="CX44" s="71"/>
      <c r="CY44" s="71"/>
      <c r="CZ44" s="71">
        <v>109135.89</v>
      </c>
      <c r="DA44" s="71">
        <v>114494.39999999999</v>
      </c>
      <c r="DB44" s="71"/>
      <c r="DC44" s="71"/>
      <c r="DD44" s="71"/>
      <c r="DE44" s="71">
        <v>114494.39999999999</v>
      </c>
      <c r="DF44" s="71" t="s">
        <v>82</v>
      </c>
      <c r="DH44" s="28"/>
    </row>
    <row r="45" spans="1:112" s="19" customFormat="1" ht="98.25" customHeight="1" x14ac:dyDescent="0.2">
      <c r="A45" s="72"/>
      <c r="B45" s="77"/>
      <c r="C45" s="72" t="s">
        <v>191</v>
      </c>
      <c r="D45" s="72" t="s">
        <v>192</v>
      </c>
      <c r="E45" s="72" t="s">
        <v>193</v>
      </c>
      <c r="F45" s="77"/>
      <c r="G45" s="77"/>
      <c r="H45" s="77"/>
      <c r="I45" s="77"/>
      <c r="J45" s="77"/>
      <c r="K45" s="77"/>
      <c r="L45" s="77"/>
      <c r="M45" s="77"/>
      <c r="N45" s="77"/>
      <c r="O45" s="24" t="s">
        <v>194</v>
      </c>
      <c r="P45" s="24" t="s">
        <v>195</v>
      </c>
      <c r="Q45" s="24" t="s">
        <v>196</v>
      </c>
      <c r="R45" s="77"/>
      <c r="S45" s="78"/>
      <c r="T45" s="76"/>
      <c r="U45" s="76"/>
      <c r="V45" s="76"/>
      <c r="W45" s="76"/>
      <c r="X45" s="76"/>
      <c r="Y45" s="76"/>
      <c r="Z45" s="76"/>
      <c r="AA45" s="76"/>
      <c r="AB45" s="76"/>
      <c r="AC45" s="76"/>
      <c r="AD45" s="71"/>
      <c r="AE45" s="71"/>
      <c r="AF45" s="71"/>
      <c r="AG45" s="71"/>
      <c r="AH45" s="71"/>
      <c r="AI45" s="71"/>
      <c r="AJ45" s="71"/>
      <c r="AK45" s="71"/>
      <c r="AL45" s="71"/>
      <c r="AM45" s="71"/>
      <c r="AN45" s="71"/>
      <c r="AO45" s="71"/>
      <c r="AP45" s="71"/>
      <c r="AQ45" s="71"/>
      <c r="AR45" s="71"/>
      <c r="AS45" s="71"/>
      <c r="AT45" s="71"/>
      <c r="AU45" s="71"/>
      <c r="AV45" s="71"/>
      <c r="AW45" s="71"/>
      <c r="AX45" s="79"/>
      <c r="AY45" s="79"/>
      <c r="AZ45" s="79"/>
      <c r="BA45" s="79"/>
      <c r="BB45" s="79"/>
      <c r="BC45" s="79"/>
      <c r="BD45" s="79"/>
      <c r="BE45" s="79"/>
      <c r="BF45" s="75"/>
      <c r="BG45" s="79"/>
      <c r="BH45" s="74"/>
      <c r="BI45" s="74"/>
      <c r="BJ45" s="74"/>
      <c r="BK45" s="74"/>
      <c r="BL45" s="74"/>
      <c r="BM45" s="74"/>
      <c r="BN45" s="74"/>
      <c r="BO45" s="74"/>
      <c r="BP45" s="74"/>
      <c r="BQ45" s="74"/>
      <c r="BR45" s="73"/>
      <c r="BS45" s="73"/>
      <c r="BT45" s="73"/>
      <c r="BU45" s="73"/>
      <c r="BV45" s="73"/>
      <c r="BW45" s="73"/>
      <c r="BX45" s="73"/>
      <c r="BY45" s="73"/>
      <c r="BZ45" s="73"/>
      <c r="CA45" s="73"/>
      <c r="CB45" s="74"/>
      <c r="CC45" s="74"/>
      <c r="CD45" s="74"/>
      <c r="CE45" s="74"/>
      <c r="CF45" s="74"/>
      <c r="CG45" s="74"/>
      <c r="CH45" s="74"/>
      <c r="CI45" s="74"/>
      <c r="CJ45" s="74"/>
      <c r="CK45" s="74"/>
      <c r="CL45" s="73"/>
      <c r="CM45" s="73"/>
      <c r="CN45" s="73"/>
      <c r="CO45" s="73"/>
      <c r="CP45" s="73"/>
      <c r="CQ45" s="74"/>
      <c r="CR45" s="74"/>
      <c r="CS45" s="74"/>
      <c r="CT45" s="74"/>
      <c r="CU45" s="74"/>
      <c r="CV45" s="71"/>
      <c r="CW45" s="71"/>
      <c r="CX45" s="71"/>
      <c r="CY45" s="71"/>
      <c r="CZ45" s="71"/>
      <c r="DA45" s="71"/>
      <c r="DB45" s="71"/>
      <c r="DC45" s="71"/>
      <c r="DD45" s="71"/>
      <c r="DE45" s="71"/>
      <c r="DF45" s="71"/>
      <c r="DH45" s="28"/>
    </row>
    <row r="46" spans="1:112" s="19" customFormat="1" ht="98.25" customHeight="1" x14ac:dyDescent="0.2">
      <c r="A46" s="72"/>
      <c r="B46" s="77"/>
      <c r="C46" s="72"/>
      <c r="D46" s="72"/>
      <c r="E46" s="72"/>
      <c r="F46" s="77"/>
      <c r="G46" s="77"/>
      <c r="H46" s="77"/>
      <c r="I46" s="77"/>
      <c r="J46" s="77"/>
      <c r="K46" s="77"/>
      <c r="L46" s="77"/>
      <c r="M46" s="77"/>
      <c r="N46" s="77"/>
      <c r="O46" s="24" t="s">
        <v>197</v>
      </c>
      <c r="P46" s="24" t="s">
        <v>198</v>
      </c>
      <c r="Q46" s="24" t="s">
        <v>199</v>
      </c>
      <c r="R46" s="77"/>
      <c r="S46" s="78"/>
      <c r="T46" s="76"/>
      <c r="U46" s="76"/>
      <c r="V46" s="76"/>
      <c r="W46" s="76"/>
      <c r="X46" s="76"/>
      <c r="Y46" s="76"/>
      <c r="Z46" s="76"/>
      <c r="AA46" s="76"/>
      <c r="AB46" s="76"/>
      <c r="AC46" s="76"/>
      <c r="AD46" s="71"/>
      <c r="AE46" s="71"/>
      <c r="AF46" s="71"/>
      <c r="AG46" s="71"/>
      <c r="AH46" s="71"/>
      <c r="AI46" s="71"/>
      <c r="AJ46" s="71"/>
      <c r="AK46" s="71"/>
      <c r="AL46" s="71"/>
      <c r="AM46" s="71"/>
      <c r="AN46" s="71"/>
      <c r="AO46" s="71"/>
      <c r="AP46" s="71"/>
      <c r="AQ46" s="71"/>
      <c r="AR46" s="71"/>
      <c r="AS46" s="71"/>
      <c r="AT46" s="71"/>
      <c r="AU46" s="71"/>
      <c r="AV46" s="71"/>
      <c r="AW46" s="71"/>
      <c r="AX46" s="79"/>
      <c r="AY46" s="79"/>
      <c r="AZ46" s="79"/>
      <c r="BA46" s="79"/>
      <c r="BB46" s="79"/>
      <c r="BC46" s="79"/>
      <c r="BD46" s="79"/>
      <c r="BE46" s="79"/>
      <c r="BF46" s="75"/>
      <c r="BG46" s="79"/>
      <c r="BH46" s="74"/>
      <c r="BI46" s="74"/>
      <c r="BJ46" s="74"/>
      <c r="BK46" s="74"/>
      <c r="BL46" s="74"/>
      <c r="BM46" s="74"/>
      <c r="BN46" s="74"/>
      <c r="BO46" s="74"/>
      <c r="BP46" s="74"/>
      <c r="BQ46" s="74"/>
      <c r="BR46" s="73"/>
      <c r="BS46" s="73"/>
      <c r="BT46" s="73"/>
      <c r="BU46" s="73"/>
      <c r="BV46" s="73"/>
      <c r="BW46" s="73"/>
      <c r="BX46" s="73"/>
      <c r="BY46" s="73"/>
      <c r="BZ46" s="73"/>
      <c r="CA46" s="73"/>
      <c r="CB46" s="74"/>
      <c r="CC46" s="74"/>
      <c r="CD46" s="74"/>
      <c r="CE46" s="74"/>
      <c r="CF46" s="74"/>
      <c r="CG46" s="74"/>
      <c r="CH46" s="74"/>
      <c r="CI46" s="74"/>
      <c r="CJ46" s="74"/>
      <c r="CK46" s="74"/>
      <c r="CL46" s="73"/>
      <c r="CM46" s="73"/>
      <c r="CN46" s="73"/>
      <c r="CO46" s="73"/>
      <c r="CP46" s="73"/>
      <c r="CQ46" s="74"/>
      <c r="CR46" s="74"/>
      <c r="CS46" s="74"/>
      <c r="CT46" s="74"/>
      <c r="CU46" s="74"/>
      <c r="CV46" s="71"/>
      <c r="CW46" s="71"/>
      <c r="CX46" s="71"/>
      <c r="CY46" s="71"/>
      <c r="CZ46" s="71"/>
      <c r="DA46" s="71"/>
      <c r="DB46" s="71"/>
      <c r="DC46" s="71"/>
      <c r="DD46" s="71"/>
      <c r="DE46" s="71"/>
      <c r="DF46" s="71"/>
      <c r="DH46" s="28"/>
    </row>
    <row r="47" spans="1:112" s="19" customFormat="1" ht="98.25" customHeight="1" x14ac:dyDescent="0.2">
      <c r="A47" s="72" t="s">
        <v>200</v>
      </c>
      <c r="B47" s="77" t="s">
        <v>201</v>
      </c>
      <c r="C47" s="24" t="s">
        <v>74</v>
      </c>
      <c r="D47" s="24" t="s">
        <v>202</v>
      </c>
      <c r="E47" s="24" t="s">
        <v>76</v>
      </c>
      <c r="F47" s="77"/>
      <c r="G47" s="77"/>
      <c r="H47" s="77"/>
      <c r="I47" s="72" t="s">
        <v>203</v>
      </c>
      <c r="J47" s="72" t="s">
        <v>204</v>
      </c>
      <c r="K47" s="72" t="s">
        <v>205</v>
      </c>
      <c r="L47" s="77"/>
      <c r="M47" s="77"/>
      <c r="N47" s="77"/>
      <c r="O47" s="72" t="s">
        <v>158</v>
      </c>
      <c r="P47" s="72" t="s">
        <v>206</v>
      </c>
      <c r="Q47" s="72" t="s">
        <v>160</v>
      </c>
      <c r="R47" s="77" t="s">
        <v>189</v>
      </c>
      <c r="S47" s="77" t="s">
        <v>207</v>
      </c>
      <c r="T47" s="76">
        <v>449.2</v>
      </c>
      <c r="U47" s="76">
        <v>448.79</v>
      </c>
      <c r="V47" s="76">
        <v>0</v>
      </c>
      <c r="W47" s="76">
        <v>0</v>
      </c>
      <c r="X47" s="76">
        <v>0</v>
      </c>
      <c r="Y47" s="76">
        <v>0</v>
      </c>
      <c r="Z47" s="76">
        <v>0</v>
      </c>
      <c r="AA47" s="76">
        <v>0</v>
      </c>
      <c r="AB47" s="76">
        <v>449.2</v>
      </c>
      <c r="AC47" s="76">
        <v>448.79</v>
      </c>
      <c r="AD47" s="71">
        <v>0</v>
      </c>
      <c r="AE47" s="71">
        <v>0</v>
      </c>
      <c r="AF47" s="71">
        <v>0</v>
      </c>
      <c r="AG47" s="71">
        <v>0</v>
      </c>
      <c r="AH47" s="71">
        <v>0</v>
      </c>
      <c r="AI47" s="71">
        <v>0</v>
      </c>
      <c r="AJ47" s="71">
        <v>0</v>
      </c>
      <c r="AK47" s="71">
        <v>0</v>
      </c>
      <c r="AL47" s="71">
        <v>0</v>
      </c>
      <c r="AM47" s="71">
        <v>0</v>
      </c>
      <c r="AN47" s="71">
        <v>0</v>
      </c>
      <c r="AO47" s="71">
        <v>0</v>
      </c>
      <c r="AP47" s="71">
        <v>0</v>
      </c>
      <c r="AQ47" s="71" t="s">
        <v>81</v>
      </c>
      <c r="AR47" s="71">
        <v>0</v>
      </c>
      <c r="AS47" s="71">
        <v>0</v>
      </c>
      <c r="AT47" s="71">
        <v>0</v>
      </c>
      <c r="AU47" s="71">
        <v>0</v>
      </c>
      <c r="AV47" s="71">
        <v>0</v>
      </c>
      <c r="AW47" s="71">
        <v>0</v>
      </c>
      <c r="AX47" s="79">
        <v>449.2</v>
      </c>
      <c r="AY47" s="79">
        <v>448.8</v>
      </c>
      <c r="AZ47" s="79">
        <v>0</v>
      </c>
      <c r="BA47" s="79">
        <v>0</v>
      </c>
      <c r="BB47" s="79">
        <v>0</v>
      </c>
      <c r="BC47" s="79">
        <v>0</v>
      </c>
      <c r="BD47" s="79">
        <v>0</v>
      </c>
      <c r="BE47" s="79">
        <v>0</v>
      </c>
      <c r="BF47" s="79">
        <v>449.2</v>
      </c>
      <c r="BG47" s="79">
        <v>448.8</v>
      </c>
      <c r="BH47" s="73">
        <v>0</v>
      </c>
      <c r="BI47" s="73">
        <v>0</v>
      </c>
      <c r="BJ47" s="73">
        <v>0</v>
      </c>
      <c r="BK47" s="73">
        <v>0</v>
      </c>
      <c r="BL47" s="73">
        <v>0</v>
      </c>
      <c r="BM47" s="73">
        <v>0</v>
      </c>
      <c r="BN47" s="73">
        <v>0</v>
      </c>
      <c r="BO47" s="73">
        <v>0</v>
      </c>
      <c r="BP47" s="73">
        <v>0</v>
      </c>
      <c r="BQ47" s="73">
        <v>0</v>
      </c>
      <c r="BR47" s="73">
        <v>0</v>
      </c>
      <c r="BS47" s="73">
        <v>0</v>
      </c>
      <c r="BT47" s="73">
        <v>0</v>
      </c>
      <c r="BU47" s="73">
        <v>0</v>
      </c>
      <c r="BV47" s="73">
        <v>0</v>
      </c>
      <c r="BW47" s="73">
        <v>0</v>
      </c>
      <c r="BX47" s="73">
        <v>0</v>
      </c>
      <c r="BY47" s="73">
        <v>0</v>
      </c>
      <c r="BZ47" s="73">
        <v>0</v>
      </c>
      <c r="CA47" s="73">
        <v>0</v>
      </c>
      <c r="CB47" s="74">
        <v>449.2</v>
      </c>
      <c r="CC47" s="74">
        <v>0</v>
      </c>
      <c r="CD47" s="74">
        <v>0</v>
      </c>
      <c r="CE47" s="74">
        <v>0</v>
      </c>
      <c r="CF47" s="74">
        <v>449.2</v>
      </c>
      <c r="CG47" s="73">
        <v>0</v>
      </c>
      <c r="CH47" s="73">
        <v>0</v>
      </c>
      <c r="CI47" s="73">
        <v>0</v>
      </c>
      <c r="CJ47" s="73">
        <v>0</v>
      </c>
      <c r="CK47" s="73">
        <v>0</v>
      </c>
      <c r="CL47" s="73">
        <v>0</v>
      </c>
      <c r="CM47" s="73">
        <v>0</v>
      </c>
      <c r="CN47" s="73">
        <v>0</v>
      </c>
      <c r="CO47" s="73">
        <v>0</v>
      </c>
      <c r="CP47" s="73">
        <v>0</v>
      </c>
      <c r="CQ47" s="74">
        <v>449.2</v>
      </c>
      <c r="CR47" s="74">
        <v>0</v>
      </c>
      <c r="CS47" s="74">
        <v>0</v>
      </c>
      <c r="CT47" s="74">
        <v>0</v>
      </c>
      <c r="CU47" s="74">
        <v>449.2</v>
      </c>
      <c r="CV47" s="71">
        <v>0</v>
      </c>
      <c r="CW47" s="71">
        <v>0</v>
      </c>
      <c r="CX47" s="71">
        <v>0</v>
      </c>
      <c r="CY47" s="71">
        <v>0</v>
      </c>
      <c r="CZ47" s="71">
        <v>0</v>
      </c>
      <c r="DA47" s="71">
        <v>0</v>
      </c>
      <c r="DB47" s="71">
        <v>0</v>
      </c>
      <c r="DC47" s="71">
        <v>0</v>
      </c>
      <c r="DD47" s="71">
        <v>0</v>
      </c>
      <c r="DE47" s="71">
        <v>0</v>
      </c>
      <c r="DF47" s="71" t="s">
        <v>82</v>
      </c>
      <c r="DH47" s="28"/>
    </row>
    <row r="48" spans="1:112" s="19" customFormat="1" ht="98.25" customHeight="1" x14ac:dyDescent="0.2">
      <c r="A48" s="72"/>
      <c r="B48" s="77"/>
      <c r="C48" s="24" t="s">
        <v>208</v>
      </c>
      <c r="D48" s="24" t="s">
        <v>209</v>
      </c>
      <c r="E48" s="24" t="s">
        <v>210</v>
      </c>
      <c r="F48" s="77"/>
      <c r="G48" s="77"/>
      <c r="H48" s="77"/>
      <c r="I48" s="72"/>
      <c r="J48" s="72"/>
      <c r="K48" s="72"/>
      <c r="L48" s="77"/>
      <c r="M48" s="77"/>
      <c r="N48" s="77"/>
      <c r="O48" s="72"/>
      <c r="P48" s="72"/>
      <c r="Q48" s="72"/>
      <c r="R48" s="77"/>
      <c r="S48" s="77"/>
      <c r="T48" s="76"/>
      <c r="U48" s="76"/>
      <c r="V48" s="76"/>
      <c r="W48" s="76"/>
      <c r="X48" s="76"/>
      <c r="Y48" s="76"/>
      <c r="Z48" s="76"/>
      <c r="AA48" s="76"/>
      <c r="AB48" s="76"/>
      <c r="AC48" s="76"/>
      <c r="AD48" s="71"/>
      <c r="AE48" s="71"/>
      <c r="AF48" s="71"/>
      <c r="AG48" s="71"/>
      <c r="AH48" s="71"/>
      <c r="AI48" s="71"/>
      <c r="AJ48" s="71"/>
      <c r="AK48" s="71"/>
      <c r="AL48" s="71"/>
      <c r="AM48" s="71"/>
      <c r="AN48" s="71"/>
      <c r="AO48" s="71"/>
      <c r="AP48" s="71"/>
      <c r="AQ48" s="71"/>
      <c r="AR48" s="71"/>
      <c r="AS48" s="71"/>
      <c r="AT48" s="71"/>
      <c r="AU48" s="71"/>
      <c r="AV48" s="71"/>
      <c r="AW48" s="71"/>
      <c r="AX48" s="79"/>
      <c r="AY48" s="79"/>
      <c r="AZ48" s="79"/>
      <c r="BA48" s="79"/>
      <c r="BB48" s="79"/>
      <c r="BC48" s="79"/>
      <c r="BD48" s="79"/>
      <c r="BE48" s="79"/>
      <c r="BF48" s="79"/>
      <c r="BG48" s="79"/>
      <c r="BH48" s="73"/>
      <c r="BI48" s="73"/>
      <c r="BJ48" s="73"/>
      <c r="BK48" s="73"/>
      <c r="BL48" s="73"/>
      <c r="BM48" s="73"/>
      <c r="BN48" s="73"/>
      <c r="BO48" s="73"/>
      <c r="BP48" s="73"/>
      <c r="BQ48" s="73"/>
      <c r="BR48" s="73"/>
      <c r="BS48" s="73"/>
      <c r="BT48" s="73"/>
      <c r="BU48" s="73"/>
      <c r="BV48" s="73"/>
      <c r="BW48" s="73"/>
      <c r="BX48" s="73"/>
      <c r="BY48" s="73"/>
      <c r="BZ48" s="73"/>
      <c r="CA48" s="73"/>
      <c r="CB48" s="74"/>
      <c r="CC48" s="74"/>
      <c r="CD48" s="74"/>
      <c r="CE48" s="74"/>
      <c r="CF48" s="74"/>
      <c r="CG48" s="73"/>
      <c r="CH48" s="73"/>
      <c r="CI48" s="73"/>
      <c r="CJ48" s="73"/>
      <c r="CK48" s="73"/>
      <c r="CL48" s="73"/>
      <c r="CM48" s="73"/>
      <c r="CN48" s="73"/>
      <c r="CO48" s="73"/>
      <c r="CP48" s="73"/>
      <c r="CQ48" s="74"/>
      <c r="CR48" s="74"/>
      <c r="CS48" s="74"/>
      <c r="CT48" s="74"/>
      <c r="CU48" s="74"/>
      <c r="CV48" s="71"/>
      <c r="CW48" s="71"/>
      <c r="CX48" s="71"/>
      <c r="CY48" s="71"/>
      <c r="CZ48" s="71"/>
      <c r="DA48" s="71"/>
      <c r="DB48" s="71"/>
      <c r="DC48" s="71"/>
      <c r="DD48" s="71"/>
      <c r="DE48" s="71"/>
      <c r="DF48" s="71"/>
      <c r="DH48" s="28"/>
    </row>
    <row r="49" spans="1:112" s="19" customFormat="1" ht="98.25" customHeight="1" x14ac:dyDescent="0.2">
      <c r="A49" s="72"/>
      <c r="B49" s="77"/>
      <c r="C49" s="24" t="s">
        <v>211</v>
      </c>
      <c r="D49" s="24" t="s">
        <v>212</v>
      </c>
      <c r="E49" s="24" t="s">
        <v>213</v>
      </c>
      <c r="F49" s="77"/>
      <c r="G49" s="77"/>
      <c r="H49" s="77"/>
      <c r="I49" s="72"/>
      <c r="J49" s="72"/>
      <c r="K49" s="72"/>
      <c r="L49" s="77"/>
      <c r="M49" s="77"/>
      <c r="N49" s="77"/>
      <c r="O49" s="72"/>
      <c r="P49" s="72"/>
      <c r="Q49" s="72"/>
      <c r="R49" s="77"/>
      <c r="S49" s="77"/>
      <c r="T49" s="76"/>
      <c r="U49" s="76"/>
      <c r="V49" s="76"/>
      <c r="W49" s="76"/>
      <c r="X49" s="76"/>
      <c r="Y49" s="76"/>
      <c r="Z49" s="76"/>
      <c r="AA49" s="76"/>
      <c r="AB49" s="76"/>
      <c r="AC49" s="76"/>
      <c r="AD49" s="71"/>
      <c r="AE49" s="71"/>
      <c r="AF49" s="71"/>
      <c r="AG49" s="71"/>
      <c r="AH49" s="71"/>
      <c r="AI49" s="71"/>
      <c r="AJ49" s="71"/>
      <c r="AK49" s="71"/>
      <c r="AL49" s="71"/>
      <c r="AM49" s="71"/>
      <c r="AN49" s="71"/>
      <c r="AO49" s="71"/>
      <c r="AP49" s="71"/>
      <c r="AQ49" s="71"/>
      <c r="AR49" s="71"/>
      <c r="AS49" s="71"/>
      <c r="AT49" s="71"/>
      <c r="AU49" s="71"/>
      <c r="AV49" s="71"/>
      <c r="AW49" s="71"/>
      <c r="AX49" s="79"/>
      <c r="AY49" s="79"/>
      <c r="AZ49" s="79"/>
      <c r="BA49" s="79"/>
      <c r="BB49" s="79"/>
      <c r="BC49" s="79"/>
      <c r="BD49" s="79"/>
      <c r="BE49" s="79"/>
      <c r="BF49" s="79"/>
      <c r="BG49" s="79"/>
      <c r="BH49" s="73"/>
      <c r="BI49" s="73"/>
      <c r="BJ49" s="73"/>
      <c r="BK49" s="73"/>
      <c r="BL49" s="73"/>
      <c r="BM49" s="73"/>
      <c r="BN49" s="73"/>
      <c r="BO49" s="73"/>
      <c r="BP49" s="73"/>
      <c r="BQ49" s="73"/>
      <c r="BR49" s="73"/>
      <c r="BS49" s="73"/>
      <c r="BT49" s="73"/>
      <c r="BU49" s="73"/>
      <c r="BV49" s="73"/>
      <c r="BW49" s="73"/>
      <c r="BX49" s="73"/>
      <c r="BY49" s="73"/>
      <c r="BZ49" s="73"/>
      <c r="CA49" s="73"/>
      <c r="CB49" s="74"/>
      <c r="CC49" s="74"/>
      <c r="CD49" s="74"/>
      <c r="CE49" s="74"/>
      <c r="CF49" s="74"/>
      <c r="CG49" s="73"/>
      <c r="CH49" s="73"/>
      <c r="CI49" s="73"/>
      <c r="CJ49" s="73"/>
      <c r="CK49" s="73"/>
      <c r="CL49" s="73"/>
      <c r="CM49" s="73"/>
      <c r="CN49" s="73"/>
      <c r="CO49" s="73"/>
      <c r="CP49" s="73"/>
      <c r="CQ49" s="74"/>
      <c r="CR49" s="74"/>
      <c r="CS49" s="74"/>
      <c r="CT49" s="74"/>
      <c r="CU49" s="74"/>
      <c r="CV49" s="71"/>
      <c r="CW49" s="71"/>
      <c r="CX49" s="71"/>
      <c r="CY49" s="71"/>
      <c r="CZ49" s="71"/>
      <c r="DA49" s="71"/>
      <c r="DB49" s="71"/>
      <c r="DC49" s="71"/>
      <c r="DD49" s="71"/>
      <c r="DE49" s="71"/>
      <c r="DF49" s="71"/>
      <c r="DH49" s="28"/>
    </row>
    <row r="50" spans="1:112" s="19" customFormat="1" ht="105.75" customHeight="1" x14ac:dyDescent="0.2">
      <c r="A50" s="72" t="s">
        <v>214</v>
      </c>
      <c r="B50" s="77" t="s">
        <v>215</v>
      </c>
      <c r="C50" s="24" t="s">
        <v>74</v>
      </c>
      <c r="D50" s="24" t="s">
        <v>216</v>
      </c>
      <c r="E50" s="24" t="s">
        <v>76</v>
      </c>
      <c r="F50" s="77"/>
      <c r="G50" s="77"/>
      <c r="H50" s="77"/>
      <c r="I50" s="72" t="s">
        <v>217</v>
      </c>
      <c r="J50" s="72" t="s">
        <v>218</v>
      </c>
      <c r="K50" s="72" t="s">
        <v>219</v>
      </c>
      <c r="L50" s="77"/>
      <c r="M50" s="77"/>
      <c r="N50" s="77"/>
      <c r="O50" s="24" t="s">
        <v>188</v>
      </c>
      <c r="P50" s="24" t="s">
        <v>78</v>
      </c>
      <c r="Q50" s="24" t="s">
        <v>79</v>
      </c>
      <c r="R50" s="77" t="s">
        <v>189</v>
      </c>
      <c r="S50" s="77" t="s">
        <v>220</v>
      </c>
      <c r="T50" s="76">
        <v>28215.279999999999</v>
      </c>
      <c r="U50" s="76">
        <v>26238.82</v>
      </c>
      <c r="V50" s="76">
        <v>0</v>
      </c>
      <c r="W50" s="76">
        <v>0</v>
      </c>
      <c r="X50" s="76">
        <v>0</v>
      </c>
      <c r="Y50" s="76">
        <v>0</v>
      </c>
      <c r="Z50" s="76">
        <v>0</v>
      </c>
      <c r="AA50" s="76">
        <v>0</v>
      </c>
      <c r="AB50" s="76">
        <v>28215.279999999999</v>
      </c>
      <c r="AC50" s="76">
        <v>26238.82</v>
      </c>
      <c r="AD50" s="71">
        <v>2315.58</v>
      </c>
      <c r="AE50" s="71">
        <v>0</v>
      </c>
      <c r="AF50" s="71">
        <v>0</v>
      </c>
      <c r="AG50" s="71">
        <v>0</v>
      </c>
      <c r="AH50" s="71">
        <v>2315.58</v>
      </c>
      <c r="AI50" s="71">
        <v>2587</v>
      </c>
      <c r="AJ50" s="71">
        <v>0</v>
      </c>
      <c r="AK50" s="71">
        <v>0</v>
      </c>
      <c r="AL50" s="71">
        <v>0</v>
      </c>
      <c r="AM50" s="71">
        <v>2587</v>
      </c>
      <c r="AN50" s="71">
        <v>2587</v>
      </c>
      <c r="AO50" s="71">
        <v>0</v>
      </c>
      <c r="AP50" s="71">
        <v>0</v>
      </c>
      <c r="AQ50" s="71" t="s">
        <v>81</v>
      </c>
      <c r="AR50" s="71">
        <v>2587</v>
      </c>
      <c r="AS50" s="71">
        <v>2587</v>
      </c>
      <c r="AT50" s="71">
        <v>0</v>
      </c>
      <c r="AU50" s="71">
        <v>0</v>
      </c>
      <c r="AV50" s="71">
        <v>0</v>
      </c>
      <c r="AW50" s="71">
        <v>2587</v>
      </c>
      <c r="AX50" s="79">
        <f>AZ50+BB50+BD50+BF50</f>
        <v>28215.3</v>
      </c>
      <c r="AY50" s="79">
        <f>BA50+BC50+BE50+BG50</f>
        <v>26238.799999999999</v>
      </c>
      <c r="AZ50" s="79">
        <v>0</v>
      </c>
      <c r="BA50" s="79">
        <v>0</v>
      </c>
      <c r="BB50" s="79">
        <v>0</v>
      </c>
      <c r="BC50" s="79">
        <v>0</v>
      </c>
      <c r="BD50" s="79">
        <v>0</v>
      </c>
      <c r="BE50" s="79">
        <v>0</v>
      </c>
      <c r="BF50" s="79">
        <v>28215.3</v>
      </c>
      <c r="BG50" s="79">
        <v>26238.799999999999</v>
      </c>
      <c r="BH50" s="74">
        <v>2315.6</v>
      </c>
      <c r="BI50" s="74">
        <v>0</v>
      </c>
      <c r="BJ50" s="74">
        <v>0</v>
      </c>
      <c r="BK50" s="74">
        <v>0</v>
      </c>
      <c r="BL50" s="74">
        <v>2315.6</v>
      </c>
      <c r="BM50" s="74">
        <v>2587</v>
      </c>
      <c r="BN50" s="74">
        <v>0</v>
      </c>
      <c r="BO50" s="74">
        <v>0</v>
      </c>
      <c r="BP50" s="74">
        <v>0</v>
      </c>
      <c r="BQ50" s="74">
        <v>2587</v>
      </c>
      <c r="BR50" s="74">
        <v>2587</v>
      </c>
      <c r="BS50" s="74">
        <v>0</v>
      </c>
      <c r="BT50" s="74">
        <v>0</v>
      </c>
      <c r="BU50" s="74">
        <v>0</v>
      </c>
      <c r="BV50" s="74">
        <v>2587</v>
      </c>
      <c r="BW50" s="74">
        <v>2587</v>
      </c>
      <c r="BX50" s="74">
        <v>0</v>
      </c>
      <c r="BY50" s="74">
        <v>0</v>
      </c>
      <c r="BZ50" s="74">
        <v>0</v>
      </c>
      <c r="CA50" s="74">
        <v>2587</v>
      </c>
      <c r="CB50" s="74">
        <v>28215.279999999999</v>
      </c>
      <c r="CC50" s="74">
        <v>0</v>
      </c>
      <c r="CD50" s="74">
        <v>0</v>
      </c>
      <c r="CE50" s="74">
        <v>0</v>
      </c>
      <c r="CF50" s="74">
        <v>28215.279999999999</v>
      </c>
      <c r="CG50" s="74">
        <v>2315.58</v>
      </c>
      <c r="CH50" s="74">
        <v>0</v>
      </c>
      <c r="CI50" s="74">
        <v>0</v>
      </c>
      <c r="CJ50" s="74">
        <v>0</v>
      </c>
      <c r="CK50" s="74">
        <v>2315.58</v>
      </c>
      <c r="CL50" s="74">
        <v>2587</v>
      </c>
      <c r="CM50" s="74">
        <v>0</v>
      </c>
      <c r="CN50" s="74">
        <v>0</v>
      </c>
      <c r="CO50" s="74">
        <v>0</v>
      </c>
      <c r="CP50" s="74">
        <v>2587</v>
      </c>
      <c r="CQ50" s="74">
        <v>28215.3</v>
      </c>
      <c r="CR50" s="74">
        <v>0</v>
      </c>
      <c r="CS50" s="74">
        <v>0</v>
      </c>
      <c r="CT50" s="74">
        <v>0</v>
      </c>
      <c r="CU50" s="74">
        <v>28215.3</v>
      </c>
      <c r="CV50" s="71">
        <v>2315.58</v>
      </c>
      <c r="CW50" s="71">
        <v>0</v>
      </c>
      <c r="CX50" s="71">
        <v>0</v>
      </c>
      <c r="CY50" s="71">
        <v>0</v>
      </c>
      <c r="CZ50" s="71">
        <v>2315.58</v>
      </c>
      <c r="DA50" s="71">
        <v>2587</v>
      </c>
      <c r="DB50" s="71">
        <v>0</v>
      </c>
      <c r="DC50" s="71">
        <v>0</v>
      </c>
      <c r="DD50" s="71">
        <v>0</v>
      </c>
      <c r="DE50" s="71">
        <v>2587</v>
      </c>
      <c r="DF50" s="71" t="s">
        <v>82</v>
      </c>
      <c r="DH50" s="28"/>
    </row>
    <row r="51" spans="1:112" s="19" customFormat="1" ht="98.25" customHeight="1" x14ac:dyDescent="0.2">
      <c r="A51" s="72"/>
      <c r="B51" s="77"/>
      <c r="C51" s="72" t="s">
        <v>221</v>
      </c>
      <c r="D51" s="72" t="s">
        <v>222</v>
      </c>
      <c r="E51" s="72" t="s">
        <v>223</v>
      </c>
      <c r="F51" s="77"/>
      <c r="G51" s="77"/>
      <c r="H51" s="77"/>
      <c r="I51" s="72"/>
      <c r="J51" s="72"/>
      <c r="K51" s="72"/>
      <c r="L51" s="77"/>
      <c r="M51" s="77"/>
      <c r="N51" s="77"/>
      <c r="O51" s="24" t="s">
        <v>224</v>
      </c>
      <c r="P51" s="24" t="s">
        <v>87</v>
      </c>
      <c r="Q51" s="24" t="s">
        <v>225</v>
      </c>
      <c r="R51" s="77"/>
      <c r="S51" s="77"/>
      <c r="T51" s="76"/>
      <c r="U51" s="76"/>
      <c r="V51" s="76"/>
      <c r="W51" s="76"/>
      <c r="X51" s="76"/>
      <c r="Y51" s="76"/>
      <c r="Z51" s="76"/>
      <c r="AA51" s="76"/>
      <c r="AB51" s="76"/>
      <c r="AC51" s="76"/>
      <c r="AD51" s="71"/>
      <c r="AE51" s="71"/>
      <c r="AF51" s="71"/>
      <c r="AG51" s="71"/>
      <c r="AH51" s="71"/>
      <c r="AI51" s="71"/>
      <c r="AJ51" s="71"/>
      <c r="AK51" s="71"/>
      <c r="AL51" s="71"/>
      <c r="AM51" s="71"/>
      <c r="AN51" s="71"/>
      <c r="AO51" s="71"/>
      <c r="AP51" s="71"/>
      <c r="AQ51" s="71"/>
      <c r="AR51" s="71"/>
      <c r="AS51" s="71"/>
      <c r="AT51" s="71"/>
      <c r="AU51" s="71"/>
      <c r="AV51" s="71"/>
      <c r="AW51" s="71"/>
      <c r="AX51" s="79"/>
      <c r="AY51" s="79"/>
      <c r="AZ51" s="79"/>
      <c r="BA51" s="79"/>
      <c r="BB51" s="79"/>
      <c r="BC51" s="79"/>
      <c r="BD51" s="79"/>
      <c r="BE51" s="79"/>
      <c r="BF51" s="79"/>
      <c r="BG51" s="79"/>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1"/>
      <c r="CW51" s="71"/>
      <c r="CX51" s="71"/>
      <c r="CY51" s="71"/>
      <c r="CZ51" s="71"/>
      <c r="DA51" s="71"/>
      <c r="DB51" s="71"/>
      <c r="DC51" s="71"/>
      <c r="DD51" s="71"/>
      <c r="DE51" s="71"/>
      <c r="DF51" s="71"/>
      <c r="DH51" s="28"/>
    </row>
    <row r="52" spans="1:112" s="19" customFormat="1" ht="98.25" customHeight="1" x14ac:dyDescent="0.2">
      <c r="A52" s="72"/>
      <c r="B52" s="77"/>
      <c r="C52" s="72"/>
      <c r="D52" s="72"/>
      <c r="E52" s="72"/>
      <c r="F52" s="77"/>
      <c r="G52" s="77"/>
      <c r="H52" s="77"/>
      <c r="I52" s="72"/>
      <c r="J52" s="72"/>
      <c r="K52" s="72"/>
      <c r="L52" s="77"/>
      <c r="M52" s="77"/>
      <c r="N52" s="77"/>
      <c r="O52" s="24" t="s">
        <v>197</v>
      </c>
      <c r="P52" s="24" t="s">
        <v>226</v>
      </c>
      <c r="Q52" s="24" t="s">
        <v>199</v>
      </c>
      <c r="R52" s="77"/>
      <c r="S52" s="77"/>
      <c r="T52" s="76"/>
      <c r="U52" s="76"/>
      <c r="V52" s="76"/>
      <c r="W52" s="76"/>
      <c r="X52" s="76"/>
      <c r="Y52" s="76"/>
      <c r="Z52" s="76"/>
      <c r="AA52" s="76"/>
      <c r="AB52" s="76"/>
      <c r="AC52" s="76"/>
      <c r="AD52" s="71"/>
      <c r="AE52" s="71"/>
      <c r="AF52" s="71"/>
      <c r="AG52" s="71"/>
      <c r="AH52" s="71"/>
      <c r="AI52" s="71"/>
      <c r="AJ52" s="71"/>
      <c r="AK52" s="71"/>
      <c r="AL52" s="71"/>
      <c r="AM52" s="71"/>
      <c r="AN52" s="71"/>
      <c r="AO52" s="71"/>
      <c r="AP52" s="71"/>
      <c r="AQ52" s="71"/>
      <c r="AR52" s="71"/>
      <c r="AS52" s="71"/>
      <c r="AT52" s="71"/>
      <c r="AU52" s="71"/>
      <c r="AV52" s="71"/>
      <c r="AW52" s="71"/>
      <c r="AX52" s="79"/>
      <c r="AY52" s="79"/>
      <c r="AZ52" s="79"/>
      <c r="BA52" s="79"/>
      <c r="BB52" s="79"/>
      <c r="BC52" s="79"/>
      <c r="BD52" s="79"/>
      <c r="BE52" s="79"/>
      <c r="BF52" s="79"/>
      <c r="BG52" s="79"/>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1"/>
      <c r="CW52" s="71"/>
      <c r="CX52" s="71"/>
      <c r="CY52" s="71"/>
      <c r="CZ52" s="71"/>
      <c r="DA52" s="71"/>
      <c r="DB52" s="71"/>
      <c r="DC52" s="71"/>
      <c r="DD52" s="71"/>
      <c r="DE52" s="71"/>
      <c r="DF52" s="71"/>
      <c r="DH52" s="28"/>
    </row>
    <row r="53" spans="1:112" s="19" customFormat="1" ht="98.25" customHeight="1" x14ac:dyDescent="0.2">
      <c r="A53" s="72" t="s">
        <v>227</v>
      </c>
      <c r="B53" s="77" t="s">
        <v>228</v>
      </c>
      <c r="C53" s="24" t="s">
        <v>74</v>
      </c>
      <c r="D53" s="24" t="s">
        <v>229</v>
      </c>
      <c r="E53" s="24" t="s">
        <v>76</v>
      </c>
      <c r="F53" s="77"/>
      <c r="G53" s="77"/>
      <c r="H53" s="77"/>
      <c r="I53" s="72" t="s">
        <v>230</v>
      </c>
      <c r="J53" s="72" t="s">
        <v>204</v>
      </c>
      <c r="K53" s="72" t="s">
        <v>231</v>
      </c>
      <c r="L53" s="77"/>
      <c r="M53" s="77"/>
      <c r="N53" s="77"/>
      <c r="O53" s="24" t="s">
        <v>232</v>
      </c>
      <c r="P53" s="24" t="s">
        <v>78</v>
      </c>
      <c r="Q53" s="24" t="s">
        <v>79</v>
      </c>
      <c r="R53" s="77" t="s">
        <v>233</v>
      </c>
      <c r="S53" s="77" t="s">
        <v>234</v>
      </c>
      <c r="T53" s="76">
        <v>1541.09</v>
      </c>
      <c r="U53" s="76">
        <v>1540.77</v>
      </c>
      <c r="V53" s="76">
        <v>0</v>
      </c>
      <c r="W53" s="76">
        <v>0</v>
      </c>
      <c r="X53" s="76">
        <v>0</v>
      </c>
      <c r="Y53" s="76">
        <v>0</v>
      </c>
      <c r="Z53" s="76">
        <v>0</v>
      </c>
      <c r="AA53" s="76">
        <v>0</v>
      </c>
      <c r="AB53" s="76">
        <v>1541.09</v>
      </c>
      <c r="AC53" s="76">
        <v>1540.77</v>
      </c>
      <c r="AD53" s="71">
        <v>6149.5</v>
      </c>
      <c r="AE53" s="71">
        <v>0</v>
      </c>
      <c r="AF53" s="71">
        <v>0</v>
      </c>
      <c r="AG53" s="71">
        <v>0</v>
      </c>
      <c r="AH53" s="71">
        <v>6149.5</v>
      </c>
      <c r="AI53" s="71">
        <v>1983</v>
      </c>
      <c r="AJ53" s="71">
        <v>0</v>
      </c>
      <c r="AK53" s="71">
        <v>0</v>
      </c>
      <c r="AL53" s="71">
        <v>0</v>
      </c>
      <c r="AM53" s="71">
        <v>1983</v>
      </c>
      <c r="AN53" s="71">
        <v>88261.56</v>
      </c>
      <c r="AO53" s="71">
        <v>29351.96</v>
      </c>
      <c r="AP53" s="71">
        <v>25003.53</v>
      </c>
      <c r="AQ53" s="71" t="s">
        <v>81</v>
      </c>
      <c r="AR53" s="71">
        <v>33906.07</v>
      </c>
      <c r="AS53" s="71">
        <v>88261.56</v>
      </c>
      <c r="AT53" s="71">
        <v>29351.96</v>
      </c>
      <c r="AU53" s="71">
        <v>25003.53</v>
      </c>
      <c r="AV53" s="71">
        <v>0</v>
      </c>
      <c r="AW53" s="71">
        <v>33906.07</v>
      </c>
      <c r="AX53" s="79">
        <f>AZ53+BB53+BD53+BF53</f>
        <v>1541.1</v>
      </c>
      <c r="AY53" s="79">
        <f>BA53+BC53+BE53+BG53</f>
        <v>1540.8</v>
      </c>
      <c r="AZ53" s="79">
        <v>0</v>
      </c>
      <c r="BA53" s="79">
        <v>0</v>
      </c>
      <c r="BB53" s="79">
        <v>0</v>
      </c>
      <c r="BC53" s="79">
        <v>0</v>
      </c>
      <c r="BD53" s="79">
        <v>0</v>
      </c>
      <c r="BE53" s="79">
        <v>0</v>
      </c>
      <c r="BF53" s="79">
        <v>1541.1</v>
      </c>
      <c r="BG53" s="79">
        <v>1540.8</v>
      </c>
      <c r="BH53" s="74">
        <v>6149.5</v>
      </c>
      <c r="BI53" s="74">
        <v>0</v>
      </c>
      <c r="BJ53" s="74">
        <v>0</v>
      </c>
      <c r="BK53" s="74">
        <v>0</v>
      </c>
      <c r="BL53" s="74">
        <v>6149.5</v>
      </c>
      <c r="BM53" s="74">
        <v>1983</v>
      </c>
      <c r="BN53" s="74">
        <v>0</v>
      </c>
      <c r="BO53" s="74">
        <v>0</v>
      </c>
      <c r="BP53" s="74">
        <v>0</v>
      </c>
      <c r="BQ53" s="74">
        <v>1983</v>
      </c>
      <c r="BR53" s="74">
        <v>88261.56</v>
      </c>
      <c r="BS53" s="74">
        <v>29351.96</v>
      </c>
      <c r="BT53" s="74">
        <v>25003.53</v>
      </c>
      <c r="BU53" s="74">
        <v>0</v>
      </c>
      <c r="BV53" s="74">
        <v>33906.07</v>
      </c>
      <c r="BW53" s="74">
        <v>88261.56</v>
      </c>
      <c r="BX53" s="74">
        <v>29351.96</v>
      </c>
      <c r="BY53" s="74">
        <v>25003.53</v>
      </c>
      <c r="BZ53" s="74">
        <v>0</v>
      </c>
      <c r="CA53" s="74">
        <v>33906.07</v>
      </c>
      <c r="CB53" s="74">
        <v>1541.09</v>
      </c>
      <c r="CC53" s="74">
        <v>0</v>
      </c>
      <c r="CD53" s="74">
        <v>0</v>
      </c>
      <c r="CE53" s="74">
        <v>0</v>
      </c>
      <c r="CF53" s="74">
        <v>1541.09</v>
      </c>
      <c r="CG53" s="74">
        <v>6149.5</v>
      </c>
      <c r="CH53" s="74">
        <v>0</v>
      </c>
      <c r="CI53" s="74">
        <v>0</v>
      </c>
      <c r="CJ53" s="74">
        <v>0</v>
      </c>
      <c r="CK53" s="74">
        <v>6149.5</v>
      </c>
      <c r="CL53" s="74">
        <v>1983</v>
      </c>
      <c r="CM53" s="74">
        <v>0</v>
      </c>
      <c r="CN53" s="74">
        <v>0</v>
      </c>
      <c r="CO53" s="74">
        <v>0</v>
      </c>
      <c r="CP53" s="74">
        <v>1983</v>
      </c>
      <c r="CQ53" s="74">
        <v>1541.1</v>
      </c>
      <c r="CR53" s="74">
        <v>0</v>
      </c>
      <c r="CS53" s="74">
        <v>0</v>
      </c>
      <c r="CT53" s="74">
        <v>0</v>
      </c>
      <c r="CU53" s="74">
        <v>1541.1</v>
      </c>
      <c r="CV53" s="71">
        <v>6149.5</v>
      </c>
      <c r="CW53" s="71">
        <v>0</v>
      </c>
      <c r="CX53" s="71">
        <v>0</v>
      </c>
      <c r="CY53" s="71">
        <v>0</v>
      </c>
      <c r="CZ53" s="71">
        <v>6149.5</v>
      </c>
      <c r="DA53" s="71">
        <v>1983</v>
      </c>
      <c r="DB53" s="71">
        <v>0</v>
      </c>
      <c r="DC53" s="71">
        <v>0</v>
      </c>
      <c r="DD53" s="71">
        <v>0</v>
      </c>
      <c r="DE53" s="71">
        <v>1983</v>
      </c>
      <c r="DF53" s="71" t="s">
        <v>82</v>
      </c>
      <c r="DH53" s="28"/>
    </row>
    <row r="54" spans="1:112" s="19" customFormat="1" ht="98.25" customHeight="1" x14ac:dyDescent="0.2">
      <c r="A54" s="72"/>
      <c r="B54" s="77"/>
      <c r="C54" s="24" t="s">
        <v>235</v>
      </c>
      <c r="D54" s="24" t="s">
        <v>236</v>
      </c>
      <c r="E54" s="24" t="s">
        <v>237</v>
      </c>
      <c r="F54" s="77"/>
      <c r="G54" s="77"/>
      <c r="H54" s="77"/>
      <c r="I54" s="72"/>
      <c r="J54" s="72"/>
      <c r="K54" s="72"/>
      <c r="L54" s="77"/>
      <c r="M54" s="77"/>
      <c r="N54" s="77"/>
      <c r="O54" s="24" t="s">
        <v>178</v>
      </c>
      <c r="P54" s="24" t="s">
        <v>238</v>
      </c>
      <c r="Q54" s="24" t="s">
        <v>180</v>
      </c>
      <c r="R54" s="77"/>
      <c r="S54" s="77"/>
      <c r="T54" s="76"/>
      <c r="U54" s="76"/>
      <c r="V54" s="76"/>
      <c r="W54" s="76"/>
      <c r="X54" s="76"/>
      <c r="Y54" s="76"/>
      <c r="Z54" s="76"/>
      <c r="AA54" s="76"/>
      <c r="AB54" s="76"/>
      <c r="AC54" s="76"/>
      <c r="AD54" s="71"/>
      <c r="AE54" s="71"/>
      <c r="AF54" s="71"/>
      <c r="AG54" s="71"/>
      <c r="AH54" s="71"/>
      <c r="AI54" s="71"/>
      <c r="AJ54" s="71"/>
      <c r="AK54" s="71"/>
      <c r="AL54" s="71"/>
      <c r="AM54" s="71"/>
      <c r="AN54" s="71"/>
      <c r="AO54" s="71"/>
      <c r="AP54" s="71"/>
      <c r="AQ54" s="71"/>
      <c r="AR54" s="71"/>
      <c r="AS54" s="71"/>
      <c r="AT54" s="71"/>
      <c r="AU54" s="71"/>
      <c r="AV54" s="71"/>
      <c r="AW54" s="71"/>
      <c r="AX54" s="79"/>
      <c r="AY54" s="79"/>
      <c r="AZ54" s="79"/>
      <c r="BA54" s="79"/>
      <c r="BB54" s="79"/>
      <c r="BC54" s="79"/>
      <c r="BD54" s="79"/>
      <c r="BE54" s="79"/>
      <c r="BF54" s="79"/>
      <c r="BG54" s="79"/>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1"/>
      <c r="CW54" s="71"/>
      <c r="CX54" s="71"/>
      <c r="CY54" s="71"/>
      <c r="CZ54" s="71"/>
      <c r="DA54" s="71"/>
      <c r="DB54" s="71"/>
      <c r="DC54" s="71"/>
      <c r="DD54" s="71"/>
      <c r="DE54" s="71"/>
      <c r="DF54" s="71"/>
      <c r="DH54" s="28"/>
    </row>
    <row r="55" spans="1:112" s="19" customFormat="1" ht="98.25" customHeight="1" x14ac:dyDescent="0.2">
      <c r="A55" s="72" t="s">
        <v>239</v>
      </c>
      <c r="B55" s="77" t="s">
        <v>240</v>
      </c>
      <c r="C55" s="24" t="s">
        <v>74</v>
      </c>
      <c r="D55" s="24" t="s">
        <v>241</v>
      </c>
      <c r="E55" s="24" t="s">
        <v>76</v>
      </c>
      <c r="F55" s="77"/>
      <c r="G55" s="77"/>
      <c r="H55" s="77"/>
      <c r="I55" s="72" t="s">
        <v>242</v>
      </c>
      <c r="J55" s="72" t="s">
        <v>243</v>
      </c>
      <c r="K55" s="72" t="s">
        <v>244</v>
      </c>
      <c r="L55" s="77"/>
      <c r="M55" s="77"/>
      <c r="N55" s="77"/>
      <c r="O55" s="24" t="s">
        <v>245</v>
      </c>
      <c r="P55" s="24" t="s">
        <v>78</v>
      </c>
      <c r="Q55" s="24" t="s">
        <v>246</v>
      </c>
      <c r="R55" s="77" t="s">
        <v>247</v>
      </c>
      <c r="S55" s="77" t="s">
        <v>248</v>
      </c>
      <c r="T55" s="76">
        <v>1980641.25</v>
      </c>
      <c r="U55" s="76">
        <v>1931379.79</v>
      </c>
      <c r="V55" s="76">
        <v>0</v>
      </c>
      <c r="W55" s="76">
        <v>0</v>
      </c>
      <c r="X55" s="76">
        <v>1669353.39</v>
      </c>
      <c r="Y55" s="76">
        <v>1635246.31</v>
      </c>
      <c r="Z55" s="76">
        <v>0</v>
      </c>
      <c r="AA55" s="76">
        <v>0</v>
      </c>
      <c r="AB55" s="76">
        <v>311287.86</v>
      </c>
      <c r="AC55" s="76">
        <v>296133.48</v>
      </c>
      <c r="AD55" s="71">
        <v>1654114.62</v>
      </c>
      <c r="AE55" s="71">
        <v>0</v>
      </c>
      <c r="AF55" s="71">
        <v>1420204.48</v>
      </c>
      <c r="AG55" s="71">
        <v>0</v>
      </c>
      <c r="AH55" s="71">
        <v>233910.14</v>
      </c>
      <c r="AI55" s="71">
        <v>344100</v>
      </c>
      <c r="AJ55" s="71">
        <v>0</v>
      </c>
      <c r="AK55" s="71">
        <v>134804</v>
      </c>
      <c r="AL55" s="71">
        <v>0</v>
      </c>
      <c r="AM55" s="71">
        <v>209296</v>
      </c>
      <c r="AN55" s="71">
        <v>448763.45</v>
      </c>
      <c r="AO55" s="71">
        <v>0</v>
      </c>
      <c r="AP55" s="71">
        <v>229484</v>
      </c>
      <c r="AQ55" s="71" t="s">
        <v>81</v>
      </c>
      <c r="AR55" s="71">
        <v>219279.45</v>
      </c>
      <c r="AS55" s="71">
        <v>448763.45</v>
      </c>
      <c r="AT55" s="71">
        <v>0</v>
      </c>
      <c r="AU55" s="71">
        <v>229484</v>
      </c>
      <c r="AV55" s="71">
        <v>0</v>
      </c>
      <c r="AW55" s="71">
        <v>219279.45</v>
      </c>
      <c r="AX55" s="74">
        <f>AZ55+BB55+BD55+BF55</f>
        <v>309987.59999999998</v>
      </c>
      <c r="AY55" s="79">
        <f>BA55+BC55+BE55+BG55</f>
        <v>284388.8</v>
      </c>
      <c r="AZ55" s="79">
        <v>0</v>
      </c>
      <c r="BA55" s="79">
        <v>0</v>
      </c>
      <c r="BB55" s="79">
        <f>84850.9</f>
        <v>84850.9</v>
      </c>
      <c r="BC55" s="79">
        <v>60998</v>
      </c>
      <c r="BD55" s="79">
        <v>0</v>
      </c>
      <c r="BE55" s="79">
        <v>0</v>
      </c>
      <c r="BF55" s="79">
        <f>225136.7</f>
        <v>225136.7</v>
      </c>
      <c r="BG55" s="79">
        <v>223390.8</v>
      </c>
      <c r="BH55" s="74">
        <f>BI55+BJ55+BK55+BL55</f>
        <v>250415.90000000002</v>
      </c>
      <c r="BI55" s="74">
        <v>0</v>
      </c>
      <c r="BJ55" s="74">
        <f>1420204.5-1330960.5</f>
        <v>89244</v>
      </c>
      <c r="BK55" s="74">
        <v>0</v>
      </c>
      <c r="BL55" s="74">
        <f>233910.1-72738.2</f>
        <v>161171.90000000002</v>
      </c>
      <c r="BM55" s="74">
        <f>BN55+BO55+BP55+BQ55</f>
        <v>271154.3</v>
      </c>
      <c r="BN55" s="74">
        <v>0</v>
      </c>
      <c r="BO55" s="74">
        <f>134804-69298</f>
        <v>65506</v>
      </c>
      <c r="BP55" s="74">
        <v>0</v>
      </c>
      <c r="BQ55" s="74">
        <f>209296-3647.7</f>
        <v>205648.3</v>
      </c>
      <c r="BR55" s="74">
        <f>BS55+BT55+BU55+BV55</f>
        <v>276154.40000000002</v>
      </c>
      <c r="BS55" s="74">
        <v>0</v>
      </c>
      <c r="BT55" s="74">
        <f>229484-163978</f>
        <v>65506</v>
      </c>
      <c r="BU55" s="74">
        <v>0</v>
      </c>
      <c r="BV55" s="74">
        <f>219279.5-8631.1</f>
        <v>210648.4</v>
      </c>
      <c r="BW55" s="74">
        <f>BX55+BY55+BZ55+CA55</f>
        <v>276154.40000000002</v>
      </c>
      <c r="BX55" s="74">
        <v>0</v>
      </c>
      <c r="BY55" s="74">
        <f>229484-163978</f>
        <v>65506</v>
      </c>
      <c r="BZ55" s="74">
        <v>0</v>
      </c>
      <c r="CA55" s="74">
        <f>219279.5-8631.1</f>
        <v>210648.4</v>
      </c>
      <c r="CB55" s="74">
        <v>1980641.25</v>
      </c>
      <c r="CC55" s="74">
        <v>0</v>
      </c>
      <c r="CD55" s="74">
        <v>1669353.39</v>
      </c>
      <c r="CE55" s="74">
        <v>0</v>
      </c>
      <c r="CF55" s="74">
        <v>311287.86</v>
      </c>
      <c r="CG55" s="74">
        <v>1654114.62</v>
      </c>
      <c r="CH55" s="74">
        <v>0</v>
      </c>
      <c r="CI55" s="74">
        <v>1420204.48</v>
      </c>
      <c r="CJ55" s="74">
        <v>0</v>
      </c>
      <c r="CK55" s="74">
        <v>233910.14</v>
      </c>
      <c r="CL55" s="74">
        <v>344100</v>
      </c>
      <c r="CM55" s="74">
        <v>0</v>
      </c>
      <c r="CN55" s="74">
        <v>134804</v>
      </c>
      <c r="CO55" s="74">
        <v>0</v>
      </c>
      <c r="CP55" s="74">
        <v>209296</v>
      </c>
      <c r="CQ55" s="74">
        <f>SUM(CR55:CU74)</f>
        <v>309987.59999999998</v>
      </c>
      <c r="CR55" s="74">
        <v>0</v>
      </c>
      <c r="CS55" s="74">
        <v>84850.9</v>
      </c>
      <c r="CT55" s="74">
        <v>0</v>
      </c>
      <c r="CU55" s="74">
        <v>225136.7</v>
      </c>
      <c r="CV55" s="71">
        <f>SUM(CW55:CZ74)</f>
        <v>250415.9</v>
      </c>
      <c r="CW55" s="71">
        <v>0</v>
      </c>
      <c r="CX55" s="71">
        <v>89244</v>
      </c>
      <c r="CY55" s="71">
        <v>0</v>
      </c>
      <c r="CZ55" s="71">
        <v>161171.9</v>
      </c>
      <c r="DA55" s="71">
        <f>SUM(DB55:DE74)</f>
        <v>271154.3</v>
      </c>
      <c r="DB55" s="74">
        <v>0</v>
      </c>
      <c r="DC55" s="74">
        <f>134804-69298</f>
        <v>65506</v>
      </c>
      <c r="DD55" s="74">
        <v>0</v>
      </c>
      <c r="DE55" s="74">
        <f>209296-3647.7</f>
        <v>205648.3</v>
      </c>
      <c r="DF55" s="71" t="s">
        <v>82</v>
      </c>
      <c r="DH55" s="28"/>
    </row>
    <row r="56" spans="1:112" s="19" customFormat="1" ht="98.25" customHeight="1" x14ac:dyDescent="0.2">
      <c r="A56" s="72"/>
      <c r="B56" s="77"/>
      <c r="C56" s="72" t="s">
        <v>249</v>
      </c>
      <c r="D56" s="72" t="s">
        <v>87</v>
      </c>
      <c r="E56" s="72" t="s">
        <v>250</v>
      </c>
      <c r="F56" s="77"/>
      <c r="G56" s="77"/>
      <c r="H56" s="77"/>
      <c r="I56" s="72"/>
      <c r="J56" s="72"/>
      <c r="K56" s="72"/>
      <c r="L56" s="77"/>
      <c r="M56" s="77"/>
      <c r="N56" s="77"/>
      <c r="O56" s="24" t="s">
        <v>251</v>
      </c>
      <c r="P56" s="24" t="s">
        <v>87</v>
      </c>
      <c r="Q56" s="24" t="s">
        <v>252</v>
      </c>
      <c r="R56" s="77"/>
      <c r="S56" s="77"/>
      <c r="T56" s="76"/>
      <c r="U56" s="76"/>
      <c r="V56" s="76"/>
      <c r="W56" s="76"/>
      <c r="X56" s="76"/>
      <c r="Y56" s="76"/>
      <c r="Z56" s="76"/>
      <c r="AA56" s="76"/>
      <c r="AB56" s="76"/>
      <c r="AC56" s="76"/>
      <c r="AD56" s="71"/>
      <c r="AE56" s="71"/>
      <c r="AF56" s="71"/>
      <c r="AG56" s="71"/>
      <c r="AH56" s="71"/>
      <c r="AI56" s="71"/>
      <c r="AJ56" s="71"/>
      <c r="AK56" s="71"/>
      <c r="AL56" s="71"/>
      <c r="AM56" s="71"/>
      <c r="AN56" s="71"/>
      <c r="AO56" s="71"/>
      <c r="AP56" s="71"/>
      <c r="AQ56" s="71"/>
      <c r="AR56" s="71"/>
      <c r="AS56" s="71"/>
      <c r="AT56" s="71"/>
      <c r="AU56" s="71"/>
      <c r="AV56" s="71"/>
      <c r="AW56" s="71"/>
      <c r="AX56" s="74"/>
      <c r="AY56" s="79"/>
      <c r="AZ56" s="79"/>
      <c r="BA56" s="79"/>
      <c r="BB56" s="79"/>
      <c r="BC56" s="79"/>
      <c r="BD56" s="79"/>
      <c r="BE56" s="79"/>
      <c r="BF56" s="79"/>
      <c r="BG56" s="79"/>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1"/>
      <c r="CW56" s="71"/>
      <c r="CX56" s="71"/>
      <c r="CY56" s="71"/>
      <c r="CZ56" s="71"/>
      <c r="DA56" s="71"/>
      <c r="DB56" s="74"/>
      <c r="DC56" s="74"/>
      <c r="DD56" s="74"/>
      <c r="DE56" s="74"/>
      <c r="DF56" s="71"/>
      <c r="DH56" s="28"/>
    </row>
    <row r="57" spans="1:112" s="19" customFormat="1" ht="98.25" customHeight="1" x14ac:dyDescent="0.2">
      <c r="A57" s="72"/>
      <c r="B57" s="77"/>
      <c r="C57" s="72"/>
      <c r="D57" s="72"/>
      <c r="E57" s="72"/>
      <c r="F57" s="77"/>
      <c r="G57" s="77"/>
      <c r="H57" s="77"/>
      <c r="I57" s="72"/>
      <c r="J57" s="72"/>
      <c r="K57" s="72"/>
      <c r="L57" s="77"/>
      <c r="M57" s="77"/>
      <c r="N57" s="77"/>
      <c r="O57" s="24" t="s">
        <v>253</v>
      </c>
      <c r="P57" s="24" t="s">
        <v>254</v>
      </c>
      <c r="Q57" s="24" t="s">
        <v>255</v>
      </c>
      <c r="R57" s="77"/>
      <c r="S57" s="77"/>
      <c r="T57" s="76"/>
      <c r="U57" s="76"/>
      <c r="V57" s="76"/>
      <c r="W57" s="76"/>
      <c r="X57" s="76"/>
      <c r="Y57" s="76"/>
      <c r="Z57" s="76"/>
      <c r="AA57" s="76"/>
      <c r="AB57" s="76"/>
      <c r="AC57" s="76"/>
      <c r="AD57" s="71"/>
      <c r="AE57" s="71"/>
      <c r="AF57" s="71"/>
      <c r="AG57" s="71"/>
      <c r="AH57" s="71"/>
      <c r="AI57" s="71"/>
      <c r="AJ57" s="71"/>
      <c r="AK57" s="71"/>
      <c r="AL57" s="71"/>
      <c r="AM57" s="71"/>
      <c r="AN57" s="71"/>
      <c r="AO57" s="71"/>
      <c r="AP57" s="71"/>
      <c r="AQ57" s="71"/>
      <c r="AR57" s="71"/>
      <c r="AS57" s="71"/>
      <c r="AT57" s="71"/>
      <c r="AU57" s="71"/>
      <c r="AV57" s="71"/>
      <c r="AW57" s="71"/>
      <c r="AX57" s="74"/>
      <c r="AY57" s="79"/>
      <c r="AZ57" s="79"/>
      <c r="BA57" s="79"/>
      <c r="BB57" s="79"/>
      <c r="BC57" s="79"/>
      <c r="BD57" s="79"/>
      <c r="BE57" s="79"/>
      <c r="BF57" s="79"/>
      <c r="BG57" s="79"/>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1"/>
      <c r="CW57" s="71"/>
      <c r="CX57" s="71"/>
      <c r="CY57" s="71"/>
      <c r="CZ57" s="71"/>
      <c r="DA57" s="71"/>
      <c r="DB57" s="74"/>
      <c r="DC57" s="74"/>
      <c r="DD57" s="74"/>
      <c r="DE57" s="74"/>
      <c r="DF57" s="71"/>
      <c r="DH57" s="28"/>
    </row>
    <row r="58" spans="1:112" s="19" customFormat="1" ht="98.25" customHeight="1" x14ac:dyDescent="0.2">
      <c r="A58" s="72"/>
      <c r="B58" s="77"/>
      <c r="C58" s="72"/>
      <c r="D58" s="72"/>
      <c r="E58" s="72"/>
      <c r="F58" s="77"/>
      <c r="G58" s="77"/>
      <c r="H58" s="77"/>
      <c r="I58" s="72"/>
      <c r="J58" s="72"/>
      <c r="K58" s="72"/>
      <c r="L58" s="77"/>
      <c r="M58" s="77"/>
      <c r="N58" s="77"/>
      <c r="O58" s="24" t="s">
        <v>256</v>
      </c>
      <c r="P58" s="24" t="s">
        <v>95</v>
      </c>
      <c r="Q58" s="24" t="s">
        <v>257</v>
      </c>
      <c r="R58" s="77"/>
      <c r="S58" s="77"/>
      <c r="T58" s="76"/>
      <c r="U58" s="76"/>
      <c r="V58" s="76"/>
      <c r="W58" s="76"/>
      <c r="X58" s="76"/>
      <c r="Y58" s="76"/>
      <c r="Z58" s="76"/>
      <c r="AA58" s="76"/>
      <c r="AB58" s="76"/>
      <c r="AC58" s="76"/>
      <c r="AD58" s="71"/>
      <c r="AE58" s="71"/>
      <c r="AF58" s="71"/>
      <c r="AG58" s="71"/>
      <c r="AH58" s="71"/>
      <c r="AI58" s="71"/>
      <c r="AJ58" s="71"/>
      <c r="AK58" s="71"/>
      <c r="AL58" s="71"/>
      <c r="AM58" s="71"/>
      <c r="AN58" s="71"/>
      <c r="AO58" s="71"/>
      <c r="AP58" s="71"/>
      <c r="AQ58" s="71"/>
      <c r="AR58" s="71"/>
      <c r="AS58" s="71"/>
      <c r="AT58" s="71"/>
      <c r="AU58" s="71"/>
      <c r="AV58" s="71"/>
      <c r="AW58" s="71"/>
      <c r="AX58" s="74"/>
      <c r="AY58" s="79"/>
      <c r="AZ58" s="79"/>
      <c r="BA58" s="79"/>
      <c r="BB58" s="79"/>
      <c r="BC58" s="79"/>
      <c r="BD58" s="79"/>
      <c r="BE58" s="79"/>
      <c r="BF58" s="79"/>
      <c r="BG58" s="79"/>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1"/>
      <c r="CW58" s="71"/>
      <c r="CX58" s="71"/>
      <c r="CY58" s="71"/>
      <c r="CZ58" s="71"/>
      <c r="DA58" s="71"/>
      <c r="DB58" s="74"/>
      <c r="DC58" s="74"/>
      <c r="DD58" s="74"/>
      <c r="DE58" s="74"/>
      <c r="DF58" s="71"/>
      <c r="DH58" s="28"/>
    </row>
    <row r="59" spans="1:112" s="19" customFormat="1" ht="98.25" customHeight="1" x14ac:dyDescent="0.2">
      <c r="A59" s="72"/>
      <c r="B59" s="77"/>
      <c r="C59" s="72"/>
      <c r="D59" s="72"/>
      <c r="E59" s="72"/>
      <c r="F59" s="77"/>
      <c r="G59" s="77"/>
      <c r="H59" s="77"/>
      <c r="I59" s="72"/>
      <c r="J59" s="72"/>
      <c r="K59" s="72"/>
      <c r="L59" s="77"/>
      <c r="M59" s="77"/>
      <c r="N59" s="77"/>
      <c r="O59" s="24" t="s">
        <v>258</v>
      </c>
      <c r="P59" s="24" t="s">
        <v>98</v>
      </c>
      <c r="Q59" s="24" t="s">
        <v>259</v>
      </c>
      <c r="R59" s="77"/>
      <c r="S59" s="77"/>
      <c r="T59" s="76"/>
      <c r="U59" s="76"/>
      <c r="V59" s="76"/>
      <c r="W59" s="76"/>
      <c r="X59" s="76"/>
      <c r="Y59" s="76"/>
      <c r="Z59" s="76"/>
      <c r="AA59" s="76"/>
      <c r="AB59" s="76"/>
      <c r="AC59" s="76"/>
      <c r="AD59" s="71"/>
      <c r="AE59" s="71"/>
      <c r="AF59" s="71"/>
      <c r="AG59" s="71"/>
      <c r="AH59" s="71"/>
      <c r="AI59" s="71"/>
      <c r="AJ59" s="71"/>
      <c r="AK59" s="71"/>
      <c r="AL59" s="71"/>
      <c r="AM59" s="71"/>
      <c r="AN59" s="71"/>
      <c r="AO59" s="71"/>
      <c r="AP59" s="71"/>
      <c r="AQ59" s="71"/>
      <c r="AR59" s="71"/>
      <c r="AS59" s="71"/>
      <c r="AT59" s="71"/>
      <c r="AU59" s="71"/>
      <c r="AV59" s="71"/>
      <c r="AW59" s="71"/>
      <c r="AX59" s="74"/>
      <c r="AY59" s="79"/>
      <c r="AZ59" s="79"/>
      <c r="BA59" s="79"/>
      <c r="BB59" s="79"/>
      <c r="BC59" s="79"/>
      <c r="BD59" s="79"/>
      <c r="BE59" s="79"/>
      <c r="BF59" s="79"/>
      <c r="BG59" s="79"/>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1"/>
      <c r="CW59" s="71"/>
      <c r="CX59" s="71"/>
      <c r="CY59" s="71"/>
      <c r="CZ59" s="71"/>
      <c r="DA59" s="71"/>
      <c r="DB59" s="74"/>
      <c r="DC59" s="74"/>
      <c r="DD59" s="74"/>
      <c r="DE59" s="74"/>
      <c r="DF59" s="71"/>
      <c r="DH59" s="28"/>
    </row>
    <row r="60" spans="1:112" s="19" customFormat="1" ht="98.25" customHeight="1" x14ac:dyDescent="0.2">
      <c r="A60" s="72"/>
      <c r="B60" s="77"/>
      <c r="C60" s="72"/>
      <c r="D60" s="72"/>
      <c r="E60" s="72"/>
      <c r="F60" s="77"/>
      <c r="G60" s="77"/>
      <c r="H60" s="77"/>
      <c r="I60" s="72"/>
      <c r="J60" s="72"/>
      <c r="K60" s="72"/>
      <c r="L60" s="77"/>
      <c r="M60" s="77"/>
      <c r="N60" s="77"/>
      <c r="O60" s="24" t="s">
        <v>260</v>
      </c>
      <c r="P60" s="24" t="s">
        <v>101</v>
      </c>
      <c r="Q60" s="24" t="s">
        <v>261</v>
      </c>
      <c r="R60" s="77"/>
      <c r="S60" s="77"/>
      <c r="T60" s="76"/>
      <c r="U60" s="76"/>
      <c r="V60" s="76"/>
      <c r="W60" s="76"/>
      <c r="X60" s="76"/>
      <c r="Y60" s="76"/>
      <c r="Z60" s="76"/>
      <c r="AA60" s="76"/>
      <c r="AB60" s="76"/>
      <c r="AC60" s="76"/>
      <c r="AD60" s="71"/>
      <c r="AE60" s="71"/>
      <c r="AF60" s="71"/>
      <c r="AG60" s="71"/>
      <c r="AH60" s="71"/>
      <c r="AI60" s="71"/>
      <c r="AJ60" s="71"/>
      <c r="AK60" s="71"/>
      <c r="AL60" s="71"/>
      <c r="AM60" s="71"/>
      <c r="AN60" s="71"/>
      <c r="AO60" s="71"/>
      <c r="AP60" s="71"/>
      <c r="AQ60" s="71"/>
      <c r="AR60" s="71"/>
      <c r="AS60" s="71"/>
      <c r="AT60" s="71"/>
      <c r="AU60" s="71"/>
      <c r="AV60" s="71"/>
      <c r="AW60" s="71"/>
      <c r="AX60" s="74"/>
      <c r="AY60" s="79"/>
      <c r="AZ60" s="79"/>
      <c r="BA60" s="79"/>
      <c r="BB60" s="79"/>
      <c r="BC60" s="79"/>
      <c r="BD60" s="79"/>
      <c r="BE60" s="79"/>
      <c r="BF60" s="79"/>
      <c r="BG60" s="79"/>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1"/>
      <c r="CW60" s="71"/>
      <c r="CX60" s="71"/>
      <c r="CY60" s="71"/>
      <c r="CZ60" s="71"/>
      <c r="DA60" s="71"/>
      <c r="DB60" s="74"/>
      <c r="DC60" s="74"/>
      <c r="DD60" s="74"/>
      <c r="DE60" s="74"/>
      <c r="DF60" s="71"/>
      <c r="DH60" s="28"/>
    </row>
    <row r="61" spans="1:112" s="19" customFormat="1" ht="98.25" customHeight="1" x14ac:dyDescent="0.2">
      <c r="A61" s="72"/>
      <c r="B61" s="77"/>
      <c r="C61" s="72"/>
      <c r="D61" s="72"/>
      <c r="E61" s="72"/>
      <c r="F61" s="77"/>
      <c r="G61" s="77"/>
      <c r="H61" s="77"/>
      <c r="I61" s="72"/>
      <c r="J61" s="72"/>
      <c r="K61" s="72"/>
      <c r="L61" s="77"/>
      <c r="M61" s="77"/>
      <c r="N61" s="77"/>
      <c r="O61" s="24" t="s">
        <v>262</v>
      </c>
      <c r="P61" s="24" t="s">
        <v>104</v>
      </c>
      <c r="Q61" s="24" t="s">
        <v>263</v>
      </c>
      <c r="R61" s="77"/>
      <c r="S61" s="77"/>
      <c r="T61" s="76"/>
      <c r="U61" s="76"/>
      <c r="V61" s="76"/>
      <c r="W61" s="76"/>
      <c r="X61" s="76"/>
      <c r="Y61" s="76"/>
      <c r="Z61" s="76"/>
      <c r="AA61" s="76"/>
      <c r="AB61" s="76"/>
      <c r="AC61" s="76"/>
      <c r="AD61" s="71"/>
      <c r="AE61" s="71"/>
      <c r="AF61" s="71"/>
      <c r="AG61" s="71"/>
      <c r="AH61" s="71"/>
      <c r="AI61" s="71"/>
      <c r="AJ61" s="71"/>
      <c r="AK61" s="71"/>
      <c r="AL61" s="71"/>
      <c r="AM61" s="71"/>
      <c r="AN61" s="71"/>
      <c r="AO61" s="71"/>
      <c r="AP61" s="71"/>
      <c r="AQ61" s="71"/>
      <c r="AR61" s="71"/>
      <c r="AS61" s="71"/>
      <c r="AT61" s="71"/>
      <c r="AU61" s="71"/>
      <c r="AV61" s="71"/>
      <c r="AW61" s="71"/>
      <c r="AX61" s="74"/>
      <c r="AY61" s="79"/>
      <c r="AZ61" s="79"/>
      <c r="BA61" s="79"/>
      <c r="BB61" s="79"/>
      <c r="BC61" s="79"/>
      <c r="BD61" s="79"/>
      <c r="BE61" s="79"/>
      <c r="BF61" s="79"/>
      <c r="BG61" s="79"/>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1"/>
      <c r="CW61" s="71"/>
      <c r="CX61" s="71"/>
      <c r="CY61" s="71"/>
      <c r="CZ61" s="71"/>
      <c r="DA61" s="71"/>
      <c r="DB61" s="74"/>
      <c r="DC61" s="74"/>
      <c r="DD61" s="74"/>
      <c r="DE61" s="74"/>
      <c r="DF61" s="71"/>
      <c r="DH61" s="28"/>
    </row>
    <row r="62" spans="1:112" s="19" customFormat="1" ht="98.25" customHeight="1" x14ac:dyDescent="0.2">
      <c r="A62" s="72"/>
      <c r="B62" s="77"/>
      <c r="C62" s="72"/>
      <c r="D62" s="72"/>
      <c r="E62" s="72"/>
      <c r="F62" s="77"/>
      <c r="G62" s="77"/>
      <c r="H62" s="77"/>
      <c r="I62" s="72"/>
      <c r="J62" s="72"/>
      <c r="K62" s="72"/>
      <c r="L62" s="77"/>
      <c r="M62" s="77"/>
      <c r="N62" s="77"/>
      <c r="O62" s="24" t="s">
        <v>264</v>
      </c>
      <c r="P62" s="24" t="s">
        <v>107</v>
      </c>
      <c r="Q62" s="24" t="s">
        <v>265</v>
      </c>
      <c r="R62" s="77"/>
      <c r="S62" s="77"/>
      <c r="T62" s="76"/>
      <c r="U62" s="76"/>
      <c r="V62" s="76"/>
      <c r="W62" s="76"/>
      <c r="X62" s="76"/>
      <c r="Y62" s="76"/>
      <c r="Z62" s="76"/>
      <c r="AA62" s="76"/>
      <c r="AB62" s="76"/>
      <c r="AC62" s="76"/>
      <c r="AD62" s="71"/>
      <c r="AE62" s="71"/>
      <c r="AF62" s="71"/>
      <c r="AG62" s="71"/>
      <c r="AH62" s="71"/>
      <c r="AI62" s="71"/>
      <c r="AJ62" s="71"/>
      <c r="AK62" s="71"/>
      <c r="AL62" s="71"/>
      <c r="AM62" s="71"/>
      <c r="AN62" s="71"/>
      <c r="AO62" s="71"/>
      <c r="AP62" s="71"/>
      <c r="AQ62" s="71"/>
      <c r="AR62" s="71"/>
      <c r="AS62" s="71"/>
      <c r="AT62" s="71"/>
      <c r="AU62" s="71"/>
      <c r="AV62" s="71"/>
      <c r="AW62" s="71"/>
      <c r="AX62" s="74"/>
      <c r="AY62" s="79"/>
      <c r="AZ62" s="79"/>
      <c r="BA62" s="79"/>
      <c r="BB62" s="79"/>
      <c r="BC62" s="79"/>
      <c r="BD62" s="79"/>
      <c r="BE62" s="79"/>
      <c r="BF62" s="79"/>
      <c r="BG62" s="79"/>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1"/>
      <c r="CW62" s="71"/>
      <c r="CX62" s="71"/>
      <c r="CY62" s="71"/>
      <c r="CZ62" s="71"/>
      <c r="DA62" s="71"/>
      <c r="DB62" s="74"/>
      <c r="DC62" s="74"/>
      <c r="DD62" s="74"/>
      <c r="DE62" s="74"/>
      <c r="DF62" s="71"/>
      <c r="DH62" s="28"/>
    </row>
    <row r="63" spans="1:112" s="19" customFormat="1" ht="98.25" customHeight="1" x14ac:dyDescent="0.2">
      <c r="A63" s="72"/>
      <c r="B63" s="77"/>
      <c r="C63" s="72"/>
      <c r="D63" s="72"/>
      <c r="E63" s="72"/>
      <c r="F63" s="77"/>
      <c r="G63" s="77"/>
      <c r="H63" s="77"/>
      <c r="I63" s="72"/>
      <c r="J63" s="72"/>
      <c r="K63" s="72"/>
      <c r="L63" s="77"/>
      <c r="M63" s="77"/>
      <c r="N63" s="77"/>
      <c r="O63" s="24" t="s">
        <v>266</v>
      </c>
      <c r="P63" s="24" t="s">
        <v>267</v>
      </c>
      <c r="Q63" s="24" t="s">
        <v>268</v>
      </c>
      <c r="R63" s="77"/>
      <c r="S63" s="77"/>
      <c r="T63" s="76"/>
      <c r="U63" s="76"/>
      <c r="V63" s="76"/>
      <c r="W63" s="76"/>
      <c r="X63" s="76"/>
      <c r="Y63" s="76"/>
      <c r="Z63" s="76"/>
      <c r="AA63" s="76"/>
      <c r="AB63" s="76"/>
      <c r="AC63" s="76"/>
      <c r="AD63" s="71"/>
      <c r="AE63" s="71"/>
      <c r="AF63" s="71"/>
      <c r="AG63" s="71"/>
      <c r="AH63" s="71"/>
      <c r="AI63" s="71"/>
      <c r="AJ63" s="71"/>
      <c r="AK63" s="71"/>
      <c r="AL63" s="71"/>
      <c r="AM63" s="71"/>
      <c r="AN63" s="71"/>
      <c r="AO63" s="71"/>
      <c r="AP63" s="71"/>
      <c r="AQ63" s="71"/>
      <c r="AR63" s="71"/>
      <c r="AS63" s="71"/>
      <c r="AT63" s="71"/>
      <c r="AU63" s="71"/>
      <c r="AV63" s="71"/>
      <c r="AW63" s="71"/>
      <c r="AX63" s="74"/>
      <c r="AY63" s="79"/>
      <c r="AZ63" s="79"/>
      <c r="BA63" s="79"/>
      <c r="BB63" s="79"/>
      <c r="BC63" s="79"/>
      <c r="BD63" s="79"/>
      <c r="BE63" s="79"/>
      <c r="BF63" s="79"/>
      <c r="BG63" s="79"/>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1"/>
      <c r="CW63" s="71"/>
      <c r="CX63" s="71"/>
      <c r="CY63" s="71"/>
      <c r="CZ63" s="71"/>
      <c r="DA63" s="71"/>
      <c r="DB63" s="74"/>
      <c r="DC63" s="74"/>
      <c r="DD63" s="74"/>
      <c r="DE63" s="74"/>
      <c r="DF63" s="71"/>
      <c r="DH63" s="28"/>
    </row>
    <row r="64" spans="1:112" s="19" customFormat="1" ht="98.25" customHeight="1" x14ac:dyDescent="0.2">
      <c r="A64" s="72"/>
      <c r="B64" s="77"/>
      <c r="C64" s="72"/>
      <c r="D64" s="72"/>
      <c r="E64" s="72"/>
      <c r="F64" s="77"/>
      <c r="G64" s="77"/>
      <c r="H64" s="77"/>
      <c r="I64" s="72"/>
      <c r="J64" s="72"/>
      <c r="K64" s="72"/>
      <c r="L64" s="77"/>
      <c r="M64" s="77"/>
      <c r="N64" s="77"/>
      <c r="O64" s="24" t="s">
        <v>269</v>
      </c>
      <c r="P64" s="24" t="s">
        <v>270</v>
      </c>
      <c r="Q64" s="24" t="s">
        <v>271</v>
      </c>
      <c r="R64" s="77"/>
      <c r="S64" s="77"/>
      <c r="T64" s="76"/>
      <c r="U64" s="76"/>
      <c r="V64" s="76"/>
      <c r="W64" s="76"/>
      <c r="X64" s="76"/>
      <c r="Y64" s="76"/>
      <c r="Z64" s="76"/>
      <c r="AA64" s="76"/>
      <c r="AB64" s="76"/>
      <c r="AC64" s="76"/>
      <c r="AD64" s="71"/>
      <c r="AE64" s="71"/>
      <c r="AF64" s="71"/>
      <c r="AG64" s="71"/>
      <c r="AH64" s="71"/>
      <c r="AI64" s="71"/>
      <c r="AJ64" s="71"/>
      <c r="AK64" s="71"/>
      <c r="AL64" s="71"/>
      <c r="AM64" s="71"/>
      <c r="AN64" s="71"/>
      <c r="AO64" s="71"/>
      <c r="AP64" s="71"/>
      <c r="AQ64" s="71"/>
      <c r="AR64" s="71"/>
      <c r="AS64" s="71"/>
      <c r="AT64" s="71"/>
      <c r="AU64" s="71"/>
      <c r="AV64" s="71"/>
      <c r="AW64" s="71"/>
      <c r="AX64" s="74"/>
      <c r="AY64" s="79"/>
      <c r="AZ64" s="79"/>
      <c r="BA64" s="79"/>
      <c r="BB64" s="79"/>
      <c r="BC64" s="79"/>
      <c r="BD64" s="79"/>
      <c r="BE64" s="79"/>
      <c r="BF64" s="79"/>
      <c r="BG64" s="79"/>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1"/>
      <c r="CW64" s="71"/>
      <c r="CX64" s="71"/>
      <c r="CY64" s="71"/>
      <c r="CZ64" s="71"/>
      <c r="DA64" s="71"/>
      <c r="DB64" s="74"/>
      <c r="DC64" s="74"/>
      <c r="DD64" s="74"/>
      <c r="DE64" s="74"/>
      <c r="DF64" s="71"/>
      <c r="DH64" s="28"/>
    </row>
    <row r="65" spans="1:112" s="19" customFormat="1" ht="98.25" customHeight="1" x14ac:dyDescent="0.2">
      <c r="A65" s="72"/>
      <c r="B65" s="77"/>
      <c r="C65" s="72"/>
      <c r="D65" s="72"/>
      <c r="E65" s="72"/>
      <c r="F65" s="77"/>
      <c r="G65" s="77"/>
      <c r="H65" s="77"/>
      <c r="I65" s="72"/>
      <c r="J65" s="72"/>
      <c r="K65" s="72"/>
      <c r="L65" s="77"/>
      <c r="M65" s="77"/>
      <c r="N65" s="77"/>
      <c r="O65" s="24" t="s">
        <v>272</v>
      </c>
      <c r="P65" s="24" t="s">
        <v>273</v>
      </c>
      <c r="Q65" s="24" t="s">
        <v>274</v>
      </c>
      <c r="R65" s="77"/>
      <c r="S65" s="77"/>
      <c r="T65" s="76"/>
      <c r="U65" s="76"/>
      <c r="V65" s="76"/>
      <c r="W65" s="76"/>
      <c r="X65" s="76"/>
      <c r="Y65" s="76"/>
      <c r="Z65" s="76"/>
      <c r="AA65" s="76"/>
      <c r="AB65" s="76"/>
      <c r="AC65" s="76"/>
      <c r="AD65" s="71"/>
      <c r="AE65" s="71"/>
      <c r="AF65" s="71"/>
      <c r="AG65" s="71"/>
      <c r="AH65" s="71"/>
      <c r="AI65" s="71"/>
      <c r="AJ65" s="71"/>
      <c r="AK65" s="71"/>
      <c r="AL65" s="71"/>
      <c r="AM65" s="71"/>
      <c r="AN65" s="71"/>
      <c r="AO65" s="71"/>
      <c r="AP65" s="71"/>
      <c r="AQ65" s="71"/>
      <c r="AR65" s="71"/>
      <c r="AS65" s="71"/>
      <c r="AT65" s="71"/>
      <c r="AU65" s="71"/>
      <c r="AV65" s="71"/>
      <c r="AW65" s="71"/>
      <c r="AX65" s="74"/>
      <c r="AY65" s="79"/>
      <c r="AZ65" s="79"/>
      <c r="BA65" s="79"/>
      <c r="BB65" s="79"/>
      <c r="BC65" s="79"/>
      <c r="BD65" s="79"/>
      <c r="BE65" s="79"/>
      <c r="BF65" s="79"/>
      <c r="BG65" s="79"/>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1"/>
      <c r="CW65" s="71"/>
      <c r="CX65" s="71"/>
      <c r="CY65" s="71"/>
      <c r="CZ65" s="71"/>
      <c r="DA65" s="71"/>
      <c r="DB65" s="74"/>
      <c r="DC65" s="74"/>
      <c r="DD65" s="74"/>
      <c r="DE65" s="74"/>
      <c r="DF65" s="71"/>
      <c r="DH65" s="28"/>
    </row>
    <row r="66" spans="1:112" s="19" customFormat="1" ht="98.25" customHeight="1" x14ac:dyDescent="0.2">
      <c r="A66" s="72"/>
      <c r="B66" s="77"/>
      <c r="C66" s="72"/>
      <c r="D66" s="72"/>
      <c r="E66" s="72"/>
      <c r="F66" s="77"/>
      <c r="G66" s="77"/>
      <c r="H66" s="77"/>
      <c r="I66" s="72"/>
      <c r="J66" s="72"/>
      <c r="K66" s="72"/>
      <c r="L66" s="77"/>
      <c r="M66" s="77"/>
      <c r="N66" s="77"/>
      <c r="O66" s="24" t="s">
        <v>275</v>
      </c>
      <c r="P66" s="24" t="s">
        <v>276</v>
      </c>
      <c r="Q66" s="24" t="s">
        <v>277</v>
      </c>
      <c r="R66" s="77"/>
      <c r="S66" s="77"/>
      <c r="T66" s="76"/>
      <c r="U66" s="76"/>
      <c r="V66" s="76"/>
      <c r="W66" s="76"/>
      <c r="X66" s="76"/>
      <c r="Y66" s="76"/>
      <c r="Z66" s="76"/>
      <c r="AA66" s="76"/>
      <c r="AB66" s="76"/>
      <c r="AC66" s="76"/>
      <c r="AD66" s="71"/>
      <c r="AE66" s="71"/>
      <c r="AF66" s="71"/>
      <c r="AG66" s="71"/>
      <c r="AH66" s="71"/>
      <c r="AI66" s="71"/>
      <c r="AJ66" s="71"/>
      <c r="AK66" s="71"/>
      <c r="AL66" s="71"/>
      <c r="AM66" s="71"/>
      <c r="AN66" s="71"/>
      <c r="AO66" s="71"/>
      <c r="AP66" s="71"/>
      <c r="AQ66" s="71"/>
      <c r="AR66" s="71"/>
      <c r="AS66" s="71"/>
      <c r="AT66" s="71"/>
      <c r="AU66" s="71"/>
      <c r="AV66" s="71"/>
      <c r="AW66" s="71"/>
      <c r="AX66" s="74"/>
      <c r="AY66" s="79"/>
      <c r="AZ66" s="79"/>
      <c r="BA66" s="79"/>
      <c r="BB66" s="79"/>
      <c r="BC66" s="79"/>
      <c r="BD66" s="79"/>
      <c r="BE66" s="79"/>
      <c r="BF66" s="79"/>
      <c r="BG66" s="79"/>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1"/>
      <c r="CW66" s="71"/>
      <c r="CX66" s="71"/>
      <c r="CY66" s="71"/>
      <c r="CZ66" s="71"/>
      <c r="DA66" s="71"/>
      <c r="DB66" s="74"/>
      <c r="DC66" s="74"/>
      <c r="DD66" s="74"/>
      <c r="DE66" s="74"/>
      <c r="DF66" s="71"/>
      <c r="DH66" s="28"/>
    </row>
    <row r="67" spans="1:112" s="19" customFormat="1" ht="98.25" customHeight="1" x14ac:dyDescent="0.2">
      <c r="A67" s="72"/>
      <c r="B67" s="77"/>
      <c r="C67" s="72"/>
      <c r="D67" s="72"/>
      <c r="E67" s="72"/>
      <c r="F67" s="77"/>
      <c r="G67" s="77"/>
      <c r="H67" s="77"/>
      <c r="I67" s="72"/>
      <c r="J67" s="72"/>
      <c r="K67" s="72"/>
      <c r="L67" s="77"/>
      <c r="M67" s="77"/>
      <c r="N67" s="77"/>
      <c r="O67" s="24" t="s">
        <v>278</v>
      </c>
      <c r="P67" s="24" t="s">
        <v>279</v>
      </c>
      <c r="Q67" s="24" t="s">
        <v>280</v>
      </c>
      <c r="R67" s="77"/>
      <c r="S67" s="77"/>
      <c r="T67" s="76"/>
      <c r="U67" s="76"/>
      <c r="V67" s="76"/>
      <c r="W67" s="76"/>
      <c r="X67" s="76"/>
      <c r="Y67" s="76"/>
      <c r="Z67" s="76"/>
      <c r="AA67" s="76"/>
      <c r="AB67" s="76"/>
      <c r="AC67" s="76"/>
      <c r="AD67" s="71"/>
      <c r="AE67" s="71"/>
      <c r="AF67" s="71"/>
      <c r="AG67" s="71"/>
      <c r="AH67" s="71"/>
      <c r="AI67" s="71"/>
      <c r="AJ67" s="71"/>
      <c r="AK67" s="71"/>
      <c r="AL67" s="71"/>
      <c r="AM67" s="71"/>
      <c r="AN67" s="71"/>
      <c r="AO67" s="71"/>
      <c r="AP67" s="71"/>
      <c r="AQ67" s="71"/>
      <c r="AR67" s="71"/>
      <c r="AS67" s="71"/>
      <c r="AT67" s="71"/>
      <c r="AU67" s="71"/>
      <c r="AV67" s="71"/>
      <c r="AW67" s="71"/>
      <c r="AX67" s="74"/>
      <c r="AY67" s="79"/>
      <c r="AZ67" s="79"/>
      <c r="BA67" s="79"/>
      <c r="BB67" s="79"/>
      <c r="BC67" s="79"/>
      <c r="BD67" s="79"/>
      <c r="BE67" s="79"/>
      <c r="BF67" s="79"/>
      <c r="BG67" s="79"/>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1"/>
      <c r="CW67" s="71"/>
      <c r="CX67" s="71"/>
      <c r="CY67" s="71"/>
      <c r="CZ67" s="71"/>
      <c r="DA67" s="71"/>
      <c r="DB67" s="74"/>
      <c r="DC67" s="74"/>
      <c r="DD67" s="74"/>
      <c r="DE67" s="74"/>
      <c r="DF67" s="71"/>
      <c r="DH67" s="28"/>
    </row>
    <row r="68" spans="1:112" s="19" customFormat="1" ht="98.25" customHeight="1" x14ac:dyDescent="0.2">
      <c r="A68" s="72"/>
      <c r="B68" s="77"/>
      <c r="C68" s="72"/>
      <c r="D68" s="72"/>
      <c r="E68" s="72"/>
      <c r="F68" s="77"/>
      <c r="G68" s="77"/>
      <c r="H68" s="77"/>
      <c r="I68" s="72"/>
      <c r="J68" s="72"/>
      <c r="K68" s="72"/>
      <c r="L68" s="77"/>
      <c r="M68" s="77"/>
      <c r="N68" s="77"/>
      <c r="O68" s="24" t="s">
        <v>281</v>
      </c>
      <c r="P68" s="24" t="s">
        <v>282</v>
      </c>
      <c r="Q68" s="24" t="s">
        <v>283</v>
      </c>
      <c r="R68" s="77"/>
      <c r="S68" s="77"/>
      <c r="T68" s="76"/>
      <c r="U68" s="76"/>
      <c r="V68" s="76"/>
      <c r="W68" s="76"/>
      <c r="X68" s="76"/>
      <c r="Y68" s="76"/>
      <c r="Z68" s="76"/>
      <c r="AA68" s="76"/>
      <c r="AB68" s="76"/>
      <c r="AC68" s="76"/>
      <c r="AD68" s="71"/>
      <c r="AE68" s="71"/>
      <c r="AF68" s="71"/>
      <c r="AG68" s="71"/>
      <c r="AH68" s="71"/>
      <c r="AI68" s="71"/>
      <c r="AJ68" s="71"/>
      <c r="AK68" s="71"/>
      <c r="AL68" s="71"/>
      <c r="AM68" s="71"/>
      <c r="AN68" s="71"/>
      <c r="AO68" s="71"/>
      <c r="AP68" s="71"/>
      <c r="AQ68" s="71"/>
      <c r="AR68" s="71"/>
      <c r="AS68" s="71"/>
      <c r="AT68" s="71"/>
      <c r="AU68" s="71"/>
      <c r="AV68" s="71"/>
      <c r="AW68" s="71"/>
      <c r="AX68" s="74"/>
      <c r="AY68" s="79"/>
      <c r="AZ68" s="79"/>
      <c r="BA68" s="79"/>
      <c r="BB68" s="79"/>
      <c r="BC68" s="79"/>
      <c r="BD68" s="79"/>
      <c r="BE68" s="79"/>
      <c r="BF68" s="79"/>
      <c r="BG68" s="79"/>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1"/>
      <c r="CW68" s="71"/>
      <c r="CX68" s="71"/>
      <c r="CY68" s="71"/>
      <c r="CZ68" s="71"/>
      <c r="DA68" s="71"/>
      <c r="DB68" s="74"/>
      <c r="DC68" s="74"/>
      <c r="DD68" s="74"/>
      <c r="DE68" s="74"/>
      <c r="DF68" s="71"/>
      <c r="DH68" s="28"/>
    </row>
    <row r="69" spans="1:112" s="19" customFormat="1" ht="98.25" customHeight="1" x14ac:dyDescent="0.2">
      <c r="A69" s="72"/>
      <c r="B69" s="77"/>
      <c r="C69" s="72"/>
      <c r="D69" s="72"/>
      <c r="E69" s="72"/>
      <c r="F69" s="77"/>
      <c r="G69" s="77"/>
      <c r="H69" s="77"/>
      <c r="I69" s="72"/>
      <c r="J69" s="72"/>
      <c r="K69" s="72"/>
      <c r="L69" s="77"/>
      <c r="M69" s="77"/>
      <c r="N69" s="77"/>
      <c r="O69" s="24" t="s">
        <v>284</v>
      </c>
      <c r="P69" s="24" t="s">
        <v>285</v>
      </c>
      <c r="Q69" s="24" t="s">
        <v>286</v>
      </c>
      <c r="R69" s="77"/>
      <c r="S69" s="77"/>
      <c r="T69" s="76"/>
      <c r="U69" s="76"/>
      <c r="V69" s="76"/>
      <c r="W69" s="76"/>
      <c r="X69" s="76"/>
      <c r="Y69" s="76"/>
      <c r="Z69" s="76"/>
      <c r="AA69" s="76"/>
      <c r="AB69" s="76"/>
      <c r="AC69" s="76"/>
      <c r="AD69" s="71"/>
      <c r="AE69" s="71"/>
      <c r="AF69" s="71"/>
      <c r="AG69" s="71"/>
      <c r="AH69" s="71"/>
      <c r="AI69" s="71"/>
      <c r="AJ69" s="71"/>
      <c r="AK69" s="71"/>
      <c r="AL69" s="71"/>
      <c r="AM69" s="71"/>
      <c r="AN69" s="71"/>
      <c r="AO69" s="71"/>
      <c r="AP69" s="71"/>
      <c r="AQ69" s="71"/>
      <c r="AR69" s="71"/>
      <c r="AS69" s="71"/>
      <c r="AT69" s="71"/>
      <c r="AU69" s="71"/>
      <c r="AV69" s="71"/>
      <c r="AW69" s="71"/>
      <c r="AX69" s="74"/>
      <c r="AY69" s="79"/>
      <c r="AZ69" s="79"/>
      <c r="BA69" s="79"/>
      <c r="BB69" s="79"/>
      <c r="BC69" s="79"/>
      <c r="BD69" s="79"/>
      <c r="BE69" s="79"/>
      <c r="BF69" s="79"/>
      <c r="BG69" s="79"/>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1"/>
      <c r="CW69" s="71"/>
      <c r="CX69" s="71"/>
      <c r="CY69" s="71"/>
      <c r="CZ69" s="71"/>
      <c r="DA69" s="71"/>
      <c r="DB69" s="74"/>
      <c r="DC69" s="74"/>
      <c r="DD69" s="74"/>
      <c r="DE69" s="74"/>
      <c r="DF69" s="71"/>
      <c r="DH69" s="28"/>
    </row>
    <row r="70" spans="1:112" s="19" customFormat="1" ht="98.25" customHeight="1" x14ac:dyDescent="0.2">
      <c r="A70" s="72"/>
      <c r="B70" s="77"/>
      <c r="C70" s="72"/>
      <c r="D70" s="72"/>
      <c r="E70" s="72"/>
      <c r="F70" s="77"/>
      <c r="G70" s="77"/>
      <c r="H70" s="77"/>
      <c r="I70" s="72"/>
      <c r="J70" s="72"/>
      <c r="K70" s="72"/>
      <c r="L70" s="77"/>
      <c r="M70" s="77"/>
      <c r="N70" s="77"/>
      <c r="O70" s="24" t="s">
        <v>287</v>
      </c>
      <c r="P70" s="24" t="s">
        <v>288</v>
      </c>
      <c r="Q70" s="24" t="s">
        <v>289</v>
      </c>
      <c r="R70" s="77"/>
      <c r="S70" s="77"/>
      <c r="T70" s="76"/>
      <c r="U70" s="76"/>
      <c r="V70" s="76"/>
      <c r="W70" s="76"/>
      <c r="X70" s="76"/>
      <c r="Y70" s="76"/>
      <c r="Z70" s="76"/>
      <c r="AA70" s="76"/>
      <c r="AB70" s="76"/>
      <c r="AC70" s="76"/>
      <c r="AD70" s="71"/>
      <c r="AE70" s="71"/>
      <c r="AF70" s="71"/>
      <c r="AG70" s="71"/>
      <c r="AH70" s="71"/>
      <c r="AI70" s="71"/>
      <c r="AJ70" s="71"/>
      <c r="AK70" s="71"/>
      <c r="AL70" s="71"/>
      <c r="AM70" s="71"/>
      <c r="AN70" s="71"/>
      <c r="AO70" s="71"/>
      <c r="AP70" s="71"/>
      <c r="AQ70" s="71"/>
      <c r="AR70" s="71"/>
      <c r="AS70" s="71"/>
      <c r="AT70" s="71"/>
      <c r="AU70" s="71"/>
      <c r="AV70" s="71"/>
      <c r="AW70" s="71"/>
      <c r="AX70" s="74"/>
      <c r="AY70" s="79"/>
      <c r="AZ70" s="79"/>
      <c r="BA70" s="79"/>
      <c r="BB70" s="79"/>
      <c r="BC70" s="79"/>
      <c r="BD70" s="79"/>
      <c r="BE70" s="79"/>
      <c r="BF70" s="79"/>
      <c r="BG70" s="79"/>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1"/>
      <c r="CW70" s="71"/>
      <c r="CX70" s="71"/>
      <c r="CY70" s="71"/>
      <c r="CZ70" s="71"/>
      <c r="DA70" s="71"/>
      <c r="DB70" s="74"/>
      <c r="DC70" s="74"/>
      <c r="DD70" s="74"/>
      <c r="DE70" s="74"/>
      <c r="DF70" s="71"/>
      <c r="DH70" s="28"/>
    </row>
    <row r="71" spans="1:112" s="19" customFormat="1" ht="98.25" customHeight="1" x14ac:dyDescent="0.2">
      <c r="A71" s="72"/>
      <c r="B71" s="77"/>
      <c r="C71" s="72"/>
      <c r="D71" s="72"/>
      <c r="E71" s="72"/>
      <c r="F71" s="77"/>
      <c r="G71" s="77"/>
      <c r="H71" s="77"/>
      <c r="I71" s="72"/>
      <c r="J71" s="72"/>
      <c r="K71" s="72"/>
      <c r="L71" s="77"/>
      <c r="M71" s="77"/>
      <c r="N71" s="77"/>
      <c r="O71" s="24" t="s">
        <v>290</v>
      </c>
      <c r="P71" s="24" t="s">
        <v>291</v>
      </c>
      <c r="Q71" s="24" t="s">
        <v>292</v>
      </c>
      <c r="R71" s="77"/>
      <c r="S71" s="77"/>
      <c r="T71" s="76"/>
      <c r="U71" s="76"/>
      <c r="V71" s="76"/>
      <c r="W71" s="76"/>
      <c r="X71" s="76"/>
      <c r="Y71" s="76"/>
      <c r="Z71" s="76"/>
      <c r="AA71" s="76"/>
      <c r="AB71" s="76"/>
      <c r="AC71" s="76"/>
      <c r="AD71" s="71"/>
      <c r="AE71" s="71"/>
      <c r="AF71" s="71"/>
      <c r="AG71" s="71"/>
      <c r="AH71" s="71"/>
      <c r="AI71" s="71"/>
      <c r="AJ71" s="71"/>
      <c r="AK71" s="71"/>
      <c r="AL71" s="71"/>
      <c r="AM71" s="71"/>
      <c r="AN71" s="71"/>
      <c r="AO71" s="71"/>
      <c r="AP71" s="71"/>
      <c r="AQ71" s="71"/>
      <c r="AR71" s="71"/>
      <c r="AS71" s="71"/>
      <c r="AT71" s="71"/>
      <c r="AU71" s="71"/>
      <c r="AV71" s="71"/>
      <c r="AW71" s="71"/>
      <c r="AX71" s="74"/>
      <c r="AY71" s="79"/>
      <c r="AZ71" s="79"/>
      <c r="BA71" s="79"/>
      <c r="BB71" s="79"/>
      <c r="BC71" s="79"/>
      <c r="BD71" s="79"/>
      <c r="BE71" s="79"/>
      <c r="BF71" s="79"/>
      <c r="BG71" s="79"/>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1"/>
      <c r="CW71" s="71"/>
      <c r="CX71" s="71"/>
      <c r="CY71" s="71"/>
      <c r="CZ71" s="71"/>
      <c r="DA71" s="71"/>
      <c r="DB71" s="74"/>
      <c r="DC71" s="74"/>
      <c r="DD71" s="74"/>
      <c r="DE71" s="74"/>
      <c r="DF71" s="71"/>
      <c r="DH71" s="28"/>
    </row>
    <row r="72" spans="1:112" s="19" customFormat="1" ht="98.25" customHeight="1" x14ac:dyDescent="0.2">
      <c r="A72" s="72"/>
      <c r="B72" s="77"/>
      <c r="C72" s="72"/>
      <c r="D72" s="72"/>
      <c r="E72" s="72"/>
      <c r="F72" s="77"/>
      <c r="G72" s="77"/>
      <c r="H72" s="77"/>
      <c r="I72" s="72"/>
      <c r="J72" s="72"/>
      <c r="K72" s="72"/>
      <c r="L72" s="77"/>
      <c r="M72" s="77"/>
      <c r="N72" s="77"/>
      <c r="O72" s="24" t="s">
        <v>293</v>
      </c>
      <c r="P72" s="24" t="s">
        <v>294</v>
      </c>
      <c r="Q72" s="24" t="s">
        <v>295</v>
      </c>
      <c r="R72" s="77"/>
      <c r="S72" s="77"/>
      <c r="T72" s="76"/>
      <c r="U72" s="76"/>
      <c r="V72" s="76"/>
      <c r="W72" s="76"/>
      <c r="X72" s="76"/>
      <c r="Y72" s="76"/>
      <c r="Z72" s="76"/>
      <c r="AA72" s="76"/>
      <c r="AB72" s="76"/>
      <c r="AC72" s="76"/>
      <c r="AD72" s="71"/>
      <c r="AE72" s="71"/>
      <c r="AF72" s="71"/>
      <c r="AG72" s="71"/>
      <c r="AH72" s="71"/>
      <c r="AI72" s="71"/>
      <c r="AJ72" s="71"/>
      <c r="AK72" s="71"/>
      <c r="AL72" s="71"/>
      <c r="AM72" s="71"/>
      <c r="AN72" s="71"/>
      <c r="AO72" s="71"/>
      <c r="AP72" s="71"/>
      <c r="AQ72" s="71"/>
      <c r="AR72" s="71"/>
      <c r="AS72" s="71"/>
      <c r="AT72" s="71"/>
      <c r="AU72" s="71"/>
      <c r="AV72" s="71"/>
      <c r="AW72" s="71"/>
      <c r="AX72" s="74"/>
      <c r="AY72" s="79"/>
      <c r="AZ72" s="79"/>
      <c r="BA72" s="79"/>
      <c r="BB72" s="79"/>
      <c r="BC72" s="79"/>
      <c r="BD72" s="79"/>
      <c r="BE72" s="79"/>
      <c r="BF72" s="79"/>
      <c r="BG72" s="79"/>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1"/>
      <c r="CW72" s="71"/>
      <c r="CX72" s="71"/>
      <c r="CY72" s="71"/>
      <c r="CZ72" s="71"/>
      <c r="DA72" s="71"/>
      <c r="DB72" s="74"/>
      <c r="DC72" s="74"/>
      <c r="DD72" s="74"/>
      <c r="DE72" s="74"/>
      <c r="DF72" s="71"/>
      <c r="DH72" s="28"/>
    </row>
    <row r="73" spans="1:112" s="19" customFormat="1" ht="98.25" customHeight="1" x14ac:dyDescent="0.2">
      <c r="A73" s="72"/>
      <c r="B73" s="77"/>
      <c r="C73" s="72"/>
      <c r="D73" s="72"/>
      <c r="E73" s="72"/>
      <c r="F73" s="77"/>
      <c r="G73" s="77"/>
      <c r="H73" s="77"/>
      <c r="I73" s="72"/>
      <c r="J73" s="72"/>
      <c r="K73" s="72"/>
      <c r="L73" s="77"/>
      <c r="M73" s="77"/>
      <c r="N73" s="77"/>
      <c r="O73" s="24" t="s">
        <v>296</v>
      </c>
      <c r="P73" s="24" t="s">
        <v>297</v>
      </c>
      <c r="Q73" s="24" t="s">
        <v>298</v>
      </c>
      <c r="R73" s="77"/>
      <c r="S73" s="77"/>
      <c r="T73" s="76"/>
      <c r="U73" s="76"/>
      <c r="V73" s="76"/>
      <c r="W73" s="76"/>
      <c r="X73" s="76"/>
      <c r="Y73" s="76"/>
      <c r="Z73" s="76"/>
      <c r="AA73" s="76"/>
      <c r="AB73" s="76"/>
      <c r="AC73" s="76"/>
      <c r="AD73" s="71"/>
      <c r="AE73" s="71"/>
      <c r="AF73" s="71"/>
      <c r="AG73" s="71"/>
      <c r="AH73" s="71"/>
      <c r="AI73" s="71"/>
      <c r="AJ73" s="71"/>
      <c r="AK73" s="71"/>
      <c r="AL73" s="71"/>
      <c r="AM73" s="71"/>
      <c r="AN73" s="71"/>
      <c r="AO73" s="71"/>
      <c r="AP73" s="71"/>
      <c r="AQ73" s="71"/>
      <c r="AR73" s="71"/>
      <c r="AS73" s="71"/>
      <c r="AT73" s="71"/>
      <c r="AU73" s="71"/>
      <c r="AV73" s="71"/>
      <c r="AW73" s="71"/>
      <c r="AX73" s="74"/>
      <c r="AY73" s="79"/>
      <c r="AZ73" s="79"/>
      <c r="BA73" s="79"/>
      <c r="BB73" s="79"/>
      <c r="BC73" s="79"/>
      <c r="BD73" s="79"/>
      <c r="BE73" s="79"/>
      <c r="BF73" s="79"/>
      <c r="BG73" s="79"/>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1"/>
      <c r="CW73" s="71"/>
      <c r="CX73" s="71"/>
      <c r="CY73" s="71"/>
      <c r="CZ73" s="71"/>
      <c r="DA73" s="71"/>
      <c r="DB73" s="74"/>
      <c r="DC73" s="74"/>
      <c r="DD73" s="74"/>
      <c r="DE73" s="74"/>
      <c r="DF73" s="71"/>
      <c r="DH73" s="28"/>
    </row>
    <row r="74" spans="1:112" s="19" customFormat="1" ht="98.25" customHeight="1" x14ac:dyDescent="0.2">
      <c r="A74" s="72"/>
      <c r="B74" s="77"/>
      <c r="C74" s="72"/>
      <c r="D74" s="72"/>
      <c r="E74" s="72"/>
      <c r="F74" s="77"/>
      <c r="G74" s="77"/>
      <c r="H74" s="77"/>
      <c r="I74" s="72"/>
      <c r="J74" s="72"/>
      <c r="K74" s="72"/>
      <c r="L74" s="77"/>
      <c r="M74" s="77"/>
      <c r="N74" s="77"/>
      <c r="O74" s="24" t="s">
        <v>299</v>
      </c>
      <c r="P74" s="24" t="s">
        <v>300</v>
      </c>
      <c r="Q74" s="24" t="s">
        <v>301</v>
      </c>
      <c r="R74" s="77"/>
      <c r="S74" s="77"/>
      <c r="T74" s="76"/>
      <c r="U74" s="76"/>
      <c r="V74" s="76"/>
      <c r="W74" s="76"/>
      <c r="X74" s="76"/>
      <c r="Y74" s="76"/>
      <c r="Z74" s="76"/>
      <c r="AA74" s="76"/>
      <c r="AB74" s="76"/>
      <c r="AC74" s="76"/>
      <c r="AD74" s="71"/>
      <c r="AE74" s="71"/>
      <c r="AF74" s="71"/>
      <c r="AG74" s="71"/>
      <c r="AH74" s="71"/>
      <c r="AI74" s="71"/>
      <c r="AJ74" s="71"/>
      <c r="AK74" s="71"/>
      <c r="AL74" s="71"/>
      <c r="AM74" s="71"/>
      <c r="AN74" s="71"/>
      <c r="AO74" s="71"/>
      <c r="AP74" s="71"/>
      <c r="AQ74" s="71"/>
      <c r="AR74" s="71"/>
      <c r="AS74" s="71"/>
      <c r="AT74" s="71"/>
      <c r="AU74" s="71"/>
      <c r="AV74" s="71"/>
      <c r="AW74" s="71"/>
      <c r="AX74" s="74"/>
      <c r="AY74" s="79"/>
      <c r="AZ74" s="79"/>
      <c r="BA74" s="79"/>
      <c r="BB74" s="79"/>
      <c r="BC74" s="79"/>
      <c r="BD74" s="79"/>
      <c r="BE74" s="79"/>
      <c r="BF74" s="79"/>
      <c r="BG74" s="79"/>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1"/>
      <c r="CW74" s="71"/>
      <c r="CX74" s="71"/>
      <c r="CY74" s="71"/>
      <c r="CZ74" s="71"/>
      <c r="DA74" s="71"/>
      <c r="DB74" s="74"/>
      <c r="DC74" s="74"/>
      <c r="DD74" s="74"/>
      <c r="DE74" s="74"/>
      <c r="DF74" s="71"/>
      <c r="DH74" s="28"/>
    </row>
    <row r="75" spans="1:112" s="19" customFormat="1" ht="98.25" customHeight="1" x14ac:dyDescent="0.2">
      <c r="A75" s="72" t="s">
        <v>302</v>
      </c>
      <c r="B75" s="77" t="s">
        <v>303</v>
      </c>
      <c r="C75" s="24" t="s">
        <v>74</v>
      </c>
      <c r="D75" s="24" t="s">
        <v>241</v>
      </c>
      <c r="E75" s="24" t="s">
        <v>76</v>
      </c>
      <c r="F75" s="77"/>
      <c r="G75" s="77"/>
      <c r="H75" s="77"/>
      <c r="I75" s="72" t="s">
        <v>242</v>
      </c>
      <c r="J75" s="72" t="s">
        <v>243</v>
      </c>
      <c r="K75" s="72" t="s">
        <v>244</v>
      </c>
      <c r="L75" s="77"/>
      <c r="M75" s="77"/>
      <c r="N75" s="77"/>
      <c r="O75" s="24" t="s">
        <v>245</v>
      </c>
      <c r="P75" s="24" t="s">
        <v>78</v>
      </c>
      <c r="Q75" s="24" t="s">
        <v>246</v>
      </c>
      <c r="R75" s="77" t="s">
        <v>247</v>
      </c>
      <c r="S75" s="77" t="s">
        <v>304</v>
      </c>
      <c r="T75" s="76">
        <v>1069026.28</v>
      </c>
      <c r="U75" s="76">
        <v>1063787.1100000001</v>
      </c>
      <c r="V75" s="76">
        <v>906.75</v>
      </c>
      <c r="W75" s="76">
        <v>906.75</v>
      </c>
      <c r="X75" s="76">
        <v>3333.89</v>
      </c>
      <c r="Y75" s="76">
        <v>3290.28</v>
      </c>
      <c r="Z75" s="76">
        <v>0</v>
      </c>
      <c r="AA75" s="76">
        <v>0</v>
      </c>
      <c r="AB75" s="76">
        <v>1064785.6399999999</v>
      </c>
      <c r="AC75" s="76">
        <v>1059590.08</v>
      </c>
      <c r="AD75" s="71">
        <v>2197068.17</v>
      </c>
      <c r="AE75" s="71">
        <v>0</v>
      </c>
      <c r="AF75" s="71">
        <v>832606.63</v>
      </c>
      <c r="AG75" s="71">
        <v>0</v>
      </c>
      <c r="AH75" s="71">
        <v>1364461.54</v>
      </c>
      <c r="AI75" s="71">
        <v>2316886.69</v>
      </c>
      <c r="AJ75" s="71">
        <v>0</v>
      </c>
      <c r="AK75" s="71">
        <v>1449766.52</v>
      </c>
      <c r="AL75" s="71">
        <v>0</v>
      </c>
      <c r="AM75" s="71">
        <v>867120.17</v>
      </c>
      <c r="AN75" s="71">
        <v>2224921.2400000002</v>
      </c>
      <c r="AO75" s="71">
        <v>0</v>
      </c>
      <c r="AP75" s="71">
        <v>1244147.0900000001</v>
      </c>
      <c r="AQ75" s="71" t="s">
        <v>81</v>
      </c>
      <c r="AR75" s="71">
        <v>980774.15</v>
      </c>
      <c r="AS75" s="71">
        <v>2224921.2400000002</v>
      </c>
      <c r="AT75" s="71">
        <v>0</v>
      </c>
      <c r="AU75" s="71">
        <v>1244147.0900000001</v>
      </c>
      <c r="AV75" s="71">
        <v>0</v>
      </c>
      <c r="AW75" s="71">
        <v>980774.15</v>
      </c>
      <c r="AX75" s="79">
        <f>AZ75+BB75+BD75+BF75</f>
        <v>566552.5</v>
      </c>
      <c r="AY75" s="79">
        <f>BA75+BC75+BE75+BG75</f>
        <v>564085.69999999995</v>
      </c>
      <c r="AZ75" s="79">
        <v>906.8</v>
      </c>
      <c r="BA75" s="79">
        <v>906.8</v>
      </c>
      <c r="BB75" s="79">
        <v>3333.9</v>
      </c>
      <c r="BC75" s="79">
        <v>3290.3</v>
      </c>
      <c r="BD75" s="79">
        <v>0</v>
      </c>
      <c r="BE75" s="79">
        <v>0</v>
      </c>
      <c r="BF75" s="79">
        <f>562311.8</f>
        <v>562311.80000000005</v>
      </c>
      <c r="BG75" s="79">
        <v>559888.6</v>
      </c>
      <c r="BH75" s="73">
        <f>BI75+BJ75+BK75+BL75</f>
        <v>666790.99999999988</v>
      </c>
      <c r="BI75" s="73">
        <v>0</v>
      </c>
      <c r="BJ75" s="73">
        <f>832606.6-828547.8</f>
        <v>4058.7999999999302</v>
      </c>
      <c r="BK75" s="73">
        <v>0</v>
      </c>
      <c r="BL75" s="73">
        <f>1364461.5-701729.3</f>
        <v>662732.19999999995</v>
      </c>
      <c r="BM75" s="73">
        <f>BN75+BO75+BP75+BQ75</f>
        <v>680138.89999999991</v>
      </c>
      <c r="BN75" s="73">
        <v>0</v>
      </c>
      <c r="BO75" s="73">
        <f>1449766.5-1449766.5</f>
        <v>0</v>
      </c>
      <c r="BP75" s="73">
        <v>0</v>
      </c>
      <c r="BQ75" s="73">
        <f>867120.2-186981.3</f>
        <v>680138.89999999991</v>
      </c>
      <c r="BR75" s="73">
        <f>BS75+BT75+BU75+BV75</f>
        <v>792974.6</v>
      </c>
      <c r="BS75" s="73">
        <v>0</v>
      </c>
      <c r="BT75" s="73">
        <f>1244147.1-1244147.1</f>
        <v>0</v>
      </c>
      <c r="BU75" s="73">
        <v>0</v>
      </c>
      <c r="BV75" s="73">
        <f>980774.2-187799.6</f>
        <v>792974.6</v>
      </c>
      <c r="BW75" s="73">
        <f>BX75+BY75+BZ75+CA75</f>
        <v>792974.6</v>
      </c>
      <c r="BX75" s="73">
        <v>0</v>
      </c>
      <c r="BY75" s="73">
        <f>1244147.1-1244147.1</f>
        <v>0</v>
      </c>
      <c r="BZ75" s="73">
        <v>0</v>
      </c>
      <c r="CA75" s="73">
        <f>980774.2-187799.6</f>
        <v>792974.6</v>
      </c>
      <c r="CB75" s="74">
        <v>1069026.28</v>
      </c>
      <c r="CC75" s="74">
        <v>906.75</v>
      </c>
      <c r="CD75" s="74">
        <v>3333.89</v>
      </c>
      <c r="CE75" s="74">
        <v>0</v>
      </c>
      <c r="CF75" s="74">
        <v>1064785.6399999999</v>
      </c>
      <c r="CG75" s="73">
        <v>2197068.17</v>
      </c>
      <c r="CH75" s="73">
        <v>0</v>
      </c>
      <c r="CI75" s="73">
        <v>832606.63</v>
      </c>
      <c r="CJ75" s="73">
        <v>0</v>
      </c>
      <c r="CK75" s="73">
        <v>1364461.54</v>
      </c>
      <c r="CL75" s="74">
        <v>2316886.69</v>
      </c>
      <c r="CM75" s="74">
        <v>0</v>
      </c>
      <c r="CN75" s="74">
        <v>1449766.5</v>
      </c>
      <c r="CO75" s="74">
        <v>0</v>
      </c>
      <c r="CP75" s="74">
        <v>867120.17</v>
      </c>
      <c r="CQ75" s="74">
        <f>SUM(CR75:CU83)</f>
        <v>566552.5</v>
      </c>
      <c r="CR75" s="74">
        <v>906.8</v>
      </c>
      <c r="CS75" s="74">
        <v>3333.9</v>
      </c>
      <c r="CT75" s="74">
        <v>0</v>
      </c>
      <c r="CU75" s="74">
        <v>562311.80000000005</v>
      </c>
      <c r="CV75" s="71">
        <f>SUM(CW75:CZ83)</f>
        <v>666790.99999999988</v>
      </c>
      <c r="CW75" s="74">
        <v>0</v>
      </c>
      <c r="CX75" s="74">
        <f>832606.6-828547.8</f>
        <v>4058.7999999999302</v>
      </c>
      <c r="CY75" s="74">
        <v>0</v>
      </c>
      <c r="CZ75" s="74">
        <f>1364461.5-701729.3</f>
        <v>662732.19999999995</v>
      </c>
      <c r="DA75" s="71">
        <f>SUM(DB75:DE83)</f>
        <v>680138.9</v>
      </c>
      <c r="DB75" s="71">
        <v>0</v>
      </c>
      <c r="DC75" s="71">
        <v>0</v>
      </c>
      <c r="DD75" s="71">
        <v>0</v>
      </c>
      <c r="DE75" s="71">
        <v>680138.9</v>
      </c>
      <c r="DF75" s="71" t="s">
        <v>82</v>
      </c>
      <c r="DH75" s="28"/>
    </row>
    <row r="76" spans="1:112" s="19" customFormat="1" ht="98.25" customHeight="1" x14ac:dyDescent="0.2">
      <c r="A76" s="72"/>
      <c r="B76" s="77"/>
      <c r="C76" s="72" t="s">
        <v>249</v>
      </c>
      <c r="D76" s="72" t="s">
        <v>305</v>
      </c>
      <c r="E76" s="72" t="s">
        <v>250</v>
      </c>
      <c r="F76" s="77"/>
      <c r="G76" s="77"/>
      <c r="H76" s="77"/>
      <c r="I76" s="72"/>
      <c r="J76" s="72"/>
      <c r="K76" s="72"/>
      <c r="L76" s="77"/>
      <c r="M76" s="77"/>
      <c r="N76" s="77"/>
      <c r="O76" s="24" t="s">
        <v>306</v>
      </c>
      <c r="P76" s="24" t="s">
        <v>87</v>
      </c>
      <c r="Q76" s="24" t="s">
        <v>252</v>
      </c>
      <c r="R76" s="77"/>
      <c r="S76" s="77"/>
      <c r="T76" s="76"/>
      <c r="U76" s="76"/>
      <c r="V76" s="76"/>
      <c r="W76" s="76"/>
      <c r="X76" s="76"/>
      <c r="Y76" s="76"/>
      <c r="Z76" s="76"/>
      <c r="AA76" s="76"/>
      <c r="AB76" s="76"/>
      <c r="AC76" s="76"/>
      <c r="AD76" s="71"/>
      <c r="AE76" s="71"/>
      <c r="AF76" s="71"/>
      <c r="AG76" s="71"/>
      <c r="AH76" s="71"/>
      <c r="AI76" s="71"/>
      <c r="AJ76" s="71"/>
      <c r="AK76" s="71"/>
      <c r="AL76" s="71"/>
      <c r="AM76" s="71"/>
      <c r="AN76" s="71"/>
      <c r="AO76" s="71"/>
      <c r="AP76" s="71"/>
      <c r="AQ76" s="71"/>
      <c r="AR76" s="71"/>
      <c r="AS76" s="71"/>
      <c r="AT76" s="71"/>
      <c r="AU76" s="71"/>
      <c r="AV76" s="71"/>
      <c r="AW76" s="71"/>
      <c r="AX76" s="79"/>
      <c r="AY76" s="79"/>
      <c r="AZ76" s="79"/>
      <c r="BA76" s="79"/>
      <c r="BB76" s="79"/>
      <c r="BC76" s="79"/>
      <c r="BD76" s="79"/>
      <c r="BE76" s="79"/>
      <c r="BF76" s="79"/>
      <c r="BG76" s="79"/>
      <c r="BH76" s="73"/>
      <c r="BI76" s="73"/>
      <c r="BJ76" s="73"/>
      <c r="BK76" s="73"/>
      <c r="BL76" s="73"/>
      <c r="BM76" s="73"/>
      <c r="BN76" s="73"/>
      <c r="BO76" s="73"/>
      <c r="BP76" s="73"/>
      <c r="BQ76" s="73"/>
      <c r="BR76" s="73"/>
      <c r="BS76" s="73"/>
      <c r="BT76" s="73"/>
      <c r="BU76" s="73"/>
      <c r="BV76" s="73"/>
      <c r="BW76" s="73"/>
      <c r="BX76" s="73"/>
      <c r="BY76" s="73"/>
      <c r="BZ76" s="73"/>
      <c r="CA76" s="73"/>
      <c r="CB76" s="74"/>
      <c r="CC76" s="74"/>
      <c r="CD76" s="74"/>
      <c r="CE76" s="74"/>
      <c r="CF76" s="74"/>
      <c r="CG76" s="73"/>
      <c r="CH76" s="73"/>
      <c r="CI76" s="73"/>
      <c r="CJ76" s="73"/>
      <c r="CK76" s="73"/>
      <c r="CL76" s="74"/>
      <c r="CM76" s="74"/>
      <c r="CN76" s="74"/>
      <c r="CO76" s="74"/>
      <c r="CP76" s="74"/>
      <c r="CQ76" s="74"/>
      <c r="CR76" s="74"/>
      <c r="CS76" s="74"/>
      <c r="CT76" s="74"/>
      <c r="CU76" s="74"/>
      <c r="CV76" s="71"/>
      <c r="CW76" s="74"/>
      <c r="CX76" s="74"/>
      <c r="CY76" s="74"/>
      <c r="CZ76" s="74"/>
      <c r="DA76" s="71"/>
      <c r="DB76" s="71"/>
      <c r="DC76" s="71"/>
      <c r="DD76" s="71"/>
      <c r="DE76" s="71"/>
      <c r="DF76" s="71"/>
      <c r="DH76" s="28"/>
    </row>
    <row r="77" spans="1:112" s="19" customFormat="1" ht="98.25" customHeight="1" x14ac:dyDescent="0.2">
      <c r="A77" s="72"/>
      <c r="B77" s="77"/>
      <c r="C77" s="72"/>
      <c r="D77" s="72"/>
      <c r="E77" s="72"/>
      <c r="F77" s="77"/>
      <c r="G77" s="77"/>
      <c r="H77" s="77"/>
      <c r="I77" s="72"/>
      <c r="J77" s="72"/>
      <c r="K77" s="72"/>
      <c r="L77" s="77"/>
      <c r="M77" s="77"/>
      <c r="N77" s="77"/>
      <c r="O77" s="24" t="s">
        <v>307</v>
      </c>
      <c r="P77" s="24" t="s">
        <v>90</v>
      </c>
      <c r="Q77" s="24" t="s">
        <v>308</v>
      </c>
      <c r="R77" s="77"/>
      <c r="S77" s="77"/>
      <c r="T77" s="76"/>
      <c r="U77" s="76"/>
      <c r="V77" s="76"/>
      <c r="W77" s="76"/>
      <c r="X77" s="76"/>
      <c r="Y77" s="76"/>
      <c r="Z77" s="76"/>
      <c r="AA77" s="76"/>
      <c r="AB77" s="76"/>
      <c r="AC77" s="76"/>
      <c r="AD77" s="71"/>
      <c r="AE77" s="71"/>
      <c r="AF77" s="71"/>
      <c r="AG77" s="71"/>
      <c r="AH77" s="71"/>
      <c r="AI77" s="71"/>
      <c r="AJ77" s="71"/>
      <c r="AK77" s="71"/>
      <c r="AL77" s="71"/>
      <c r="AM77" s="71"/>
      <c r="AN77" s="71"/>
      <c r="AO77" s="71"/>
      <c r="AP77" s="71"/>
      <c r="AQ77" s="71"/>
      <c r="AR77" s="71"/>
      <c r="AS77" s="71"/>
      <c r="AT77" s="71"/>
      <c r="AU77" s="71"/>
      <c r="AV77" s="71"/>
      <c r="AW77" s="71"/>
      <c r="AX77" s="79"/>
      <c r="AY77" s="79"/>
      <c r="AZ77" s="79"/>
      <c r="BA77" s="79"/>
      <c r="BB77" s="79"/>
      <c r="BC77" s="79"/>
      <c r="BD77" s="79"/>
      <c r="BE77" s="79"/>
      <c r="BF77" s="79"/>
      <c r="BG77" s="79"/>
      <c r="BH77" s="73"/>
      <c r="BI77" s="73"/>
      <c r="BJ77" s="73"/>
      <c r="BK77" s="73"/>
      <c r="BL77" s="73"/>
      <c r="BM77" s="73"/>
      <c r="BN77" s="73"/>
      <c r="BO77" s="73"/>
      <c r="BP77" s="73"/>
      <c r="BQ77" s="73"/>
      <c r="BR77" s="73"/>
      <c r="BS77" s="73"/>
      <c r="BT77" s="73"/>
      <c r="BU77" s="73"/>
      <c r="BV77" s="73"/>
      <c r="BW77" s="73"/>
      <c r="BX77" s="73"/>
      <c r="BY77" s="73"/>
      <c r="BZ77" s="73"/>
      <c r="CA77" s="73"/>
      <c r="CB77" s="74"/>
      <c r="CC77" s="74"/>
      <c r="CD77" s="74"/>
      <c r="CE77" s="74"/>
      <c r="CF77" s="74"/>
      <c r="CG77" s="73"/>
      <c r="CH77" s="73"/>
      <c r="CI77" s="73"/>
      <c r="CJ77" s="73"/>
      <c r="CK77" s="73"/>
      <c r="CL77" s="74"/>
      <c r="CM77" s="74"/>
      <c r="CN77" s="74"/>
      <c r="CO77" s="74"/>
      <c r="CP77" s="74"/>
      <c r="CQ77" s="74"/>
      <c r="CR77" s="74"/>
      <c r="CS77" s="74"/>
      <c r="CT77" s="74"/>
      <c r="CU77" s="74"/>
      <c r="CV77" s="71"/>
      <c r="CW77" s="74"/>
      <c r="CX77" s="74"/>
      <c r="CY77" s="74"/>
      <c r="CZ77" s="74"/>
      <c r="DA77" s="71"/>
      <c r="DB77" s="71"/>
      <c r="DC77" s="71"/>
      <c r="DD77" s="71"/>
      <c r="DE77" s="71"/>
      <c r="DF77" s="71"/>
      <c r="DH77" s="28"/>
    </row>
    <row r="78" spans="1:112" s="19" customFormat="1" ht="98.25" customHeight="1" x14ac:dyDescent="0.2">
      <c r="A78" s="72"/>
      <c r="B78" s="77"/>
      <c r="C78" s="72"/>
      <c r="D78" s="72"/>
      <c r="E78" s="72"/>
      <c r="F78" s="77"/>
      <c r="G78" s="77"/>
      <c r="H78" s="77"/>
      <c r="I78" s="72"/>
      <c r="J78" s="72"/>
      <c r="K78" s="72"/>
      <c r="L78" s="77"/>
      <c r="M78" s="77"/>
      <c r="N78" s="77"/>
      <c r="O78" s="24" t="s">
        <v>309</v>
      </c>
      <c r="P78" s="24" t="s">
        <v>310</v>
      </c>
      <c r="Q78" s="24" t="s">
        <v>311</v>
      </c>
      <c r="R78" s="77"/>
      <c r="S78" s="77"/>
      <c r="T78" s="76"/>
      <c r="U78" s="76"/>
      <c r="V78" s="76"/>
      <c r="W78" s="76"/>
      <c r="X78" s="76"/>
      <c r="Y78" s="76"/>
      <c r="Z78" s="76"/>
      <c r="AA78" s="76"/>
      <c r="AB78" s="76"/>
      <c r="AC78" s="76"/>
      <c r="AD78" s="71"/>
      <c r="AE78" s="71"/>
      <c r="AF78" s="71"/>
      <c r="AG78" s="71"/>
      <c r="AH78" s="71"/>
      <c r="AI78" s="71"/>
      <c r="AJ78" s="71"/>
      <c r="AK78" s="71"/>
      <c r="AL78" s="71"/>
      <c r="AM78" s="71"/>
      <c r="AN78" s="71"/>
      <c r="AO78" s="71"/>
      <c r="AP78" s="71"/>
      <c r="AQ78" s="71"/>
      <c r="AR78" s="71"/>
      <c r="AS78" s="71"/>
      <c r="AT78" s="71"/>
      <c r="AU78" s="71"/>
      <c r="AV78" s="71"/>
      <c r="AW78" s="71"/>
      <c r="AX78" s="79"/>
      <c r="AY78" s="79"/>
      <c r="AZ78" s="79"/>
      <c r="BA78" s="79"/>
      <c r="BB78" s="79"/>
      <c r="BC78" s="79"/>
      <c r="BD78" s="79"/>
      <c r="BE78" s="79"/>
      <c r="BF78" s="79"/>
      <c r="BG78" s="79"/>
      <c r="BH78" s="73"/>
      <c r="BI78" s="73"/>
      <c r="BJ78" s="73"/>
      <c r="BK78" s="73"/>
      <c r="BL78" s="73"/>
      <c r="BM78" s="73"/>
      <c r="BN78" s="73"/>
      <c r="BO78" s="73"/>
      <c r="BP78" s="73"/>
      <c r="BQ78" s="73"/>
      <c r="BR78" s="73"/>
      <c r="BS78" s="73"/>
      <c r="BT78" s="73"/>
      <c r="BU78" s="73"/>
      <c r="BV78" s="73"/>
      <c r="BW78" s="73"/>
      <c r="BX78" s="73"/>
      <c r="BY78" s="73"/>
      <c r="BZ78" s="73"/>
      <c r="CA78" s="73"/>
      <c r="CB78" s="74"/>
      <c r="CC78" s="74"/>
      <c r="CD78" s="74"/>
      <c r="CE78" s="74"/>
      <c r="CF78" s="74"/>
      <c r="CG78" s="73"/>
      <c r="CH78" s="73"/>
      <c r="CI78" s="73"/>
      <c r="CJ78" s="73"/>
      <c r="CK78" s="73"/>
      <c r="CL78" s="74"/>
      <c r="CM78" s="74"/>
      <c r="CN78" s="74"/>
      <c r="CO78" s="74"/>
      <c r="CP78" s="74"/>
      <c r="CQ78" s="74"/>
      <c r="CR78" s="74"/>
      <c r="CS78" s="74"/>
      <c r="CT78" s="74"/>
      <c r="CU78" s="74"/>
      <c r="CV78" s="71"/>
      <c r="CW78" s="74"/>
      <c r="CX78" s="74"/>
      <c r="CY78" s="74"/>
      <c r="CZ78" s="74"/>
      <c r="DA78" s="71"/>
      <c r="DB78" s="71"/>
      <c r="DC78" s="71"/>
      <c r="DD78" s="71"/>
      <c r="DE78" s="71"/>
      <c r="DF78" s="71"/>
      <c r="DH78" s="28"/>
    </row>
    <row r="79" spans="1:112" s="19" customFormat="1" ht="98.25" customHeight="1" x14ac:dyDescent="0.2">
      <c r="A79" s="72"/>
      <c r="B79" s="77"/>
      <c r="C79" s="72"/>
      <c r="D79" s="72"/>
      <c r="E79" s="72"/>
      <c r="F79" s="77"/>
      <c r="G79" s="77"/>
      <c r="H79" s="77"/>
      <c r="I79" s="72"/>
      <c r="J79" s="72"/>
      <c r="K79" s="72"/>
      <c r="L79" s="77"/>
      <c r="M79" s="77"/>
      <c r="N79" s="77"/>
      <c r="O79" s="24" t="s">
        <v>312</v>
      </c>
      <c r="P79" s="24" t="s">
        <v>98</v>
      </c>
      <c r="Q79" s="24" t="s">
        <v>313</v>
      </c>
      <c r="R79" s="77"/>
      <c r="S79" s="77"/>
      <c r="T79" s="76"/>
      <c r="U79" s="76"/>
      <c r="V79" s="76"/>
      <c r="W79" s="76"/>
      <c r="X79" s="76"/>
      <c r="Y79" s="76"/>
      <c r="Z79" s="76"/>
      <c r="AA79" s="76"/>
      <c r="AB79" s="76"/>
      <c r="AC79" s="76"/>
      <c r="AD79" s="71"/>
      <c r="AE79" s="71"/>
      <c r="AF79" s="71"/>
      <c r="AG79" s="71"/>
      <c r="AH79" s="71"/>
      <c r="AI79" s="71"/>
      <c r="AJ79" s="71"/>
      <c r="AK79" s="71"/>
      <c r="AL79" s="71"/>
      <c r="AM79" s="71"/>
      <c r="AN79" s="71"/>
      <c r="AO79" s="71"/>
      <c r="AP79" s="71"/>
      <c r="AQ79" s="71"/>
      <c r="AR79" s="71"/>
      <c r="AS79" s="71"/>
      <c r="AT79" s="71"/>
      <c r="AU79" s="71"/>
      <c r="AV79" s="71"/>
      <c r="AW79" s="71"/>
      <c r="AX79" s="79"/>
      <c r="AY79" s="79"/>
      <c r="AZ79" s="79"/>
      <c r="BA79" s="79"/>
      <c r="BB79" s="79"/>
      <c r="BC79" s="79"/>
      <c r="BD79" s="79"/>
      <c r="BE79" s="79"/>
      <c r="BF79" s="79"/>
      <c r="BG79" s="79"/>
      <c r="BH79" s="73"/>
      <c r="BI79" s="73"/>
      <c r="BJ79" s="73"/>
      <c r="BK79" s="73"/>
      <c r="BL79" s="73"/>
      <c r="BM79" s="73"/>
      <c r="BN79" s="73"/>
      <c r="BO79" s="73"/>
      <c r="BP79" s="73"/>
      <c r="BQ79" s="73"/>
      <c r="BR79" s="73"/>
      <c r="BS79" s="73"/>
      <c r="BT79" s="73"/>
      <c r="BU79" s="73"/>
      <c r="BV79" s="73"/>
      <c r="BW79" s="73"/>
      <c r="BX79" s="73"/>
      <c r="BY79" s="73"/>
      <c r="BZ79" s="73"/>
      <c r="CA79" s="73"/>
      <c r="CB79" s="74"/>
      <c r="CC79" s="74"/>
      <c r="CD79" s="74"/>
      <c r="CE79" s="74"/>
      <c r="CF79" s="74"/>
      <c r="CG79" s="73"/>
      <c r="CH79" s="73"/>
      <c r="CI79" s="73"/>
      <c r="CJ79" s="73"/>
      <c r="CK79" s="73"/>
      <c r="CL79" s="74"/>
      <c r="CM79" s="74"/>
      <c r="CN79" s="74"/>
      <c r="CO79" s="74"/>
      <c r="CP79" s="74"/>
      <c r="CQ79" s="74"/>
      <c r="CR79" s="74"/>
      <c r="CS79" s="74"/>
      <c r="CT79" s="74"/>
      <c r="CU79" s="74"/>
      <c r="CV79" s="71"/>
      <c r="CW79" s="74"/>
      <c r="CX79" s="74"/>
      <c r="CY79" s="74"/>
      <c r="CZ79" s="74"/>
      <c r="DA79" s="71"/>
      <c r="DB79" s="71"/>
      <c r="DC79" s="71"/>
      <c r="DD79" s="71"/>
      <c r="DE79" s="71"/>
      <c r="DF79" s="71"/>
      <c r="DH79" s="28"/>
    </row>
    <row r="80" spans="1:112" s="19" customFormat="1" ht="98.25" customHeight="1" x14ac:dyDescent="0.2">
      <c r="A80" s="72"/>
      <c r="B80" s="77"/>
      <c r="C80" s="72"/>
      <c r="D80" s="72"/>
      <c r="E80" s="72"/>
      <c r="F80" s="77"/>
      <c r="G80" s="77"/>
      <c r="H80" s="77"/>
      <c r="I80" s="72"/>
      <c r="J80" s="72"/>
      <c r="K80" s="72"/>
      <c r="L80" s="77"/>
      <c r="M80" s="77"/>
      <c r="N80" s="77"/>
      <c r="O80" s="24" t="s">
        <v>314</v>
      </c>
      <c r="P80" s="24" t="s">
        <v>101</v>
      </c>
      <c r="Q80" s="24" t="s">
        <v>315</v>
      </c>
      <c r="R80" s="77"/>
      <c r="S80" s="77"/>
      <c r="T80" s="76"/>
      <c r="U80" s="76"/>
      <c r="V80" s="76"/>
      <c r="W80" s="76"/>
      <c r="X80" s="76"/>
      <c r="Y80" s="76"/>
      <c r="Z80" s="76"/>
      <c r="AA80" s="76"/>
      <c r="AB80" s="76"/>
      <c r="AC80" s="76"/>
      <c r="AD80" s="71"/>
      <c r="AE80" s="71"/>
      <c r="AF80" s="71"/>
      <c r="AG80" s="71"/>
      <c r="AH80" s="71"/>
      <c r="AI80" s="71"/>
      <c r="AJ80" s="71"/>
      <c r="AK80" s="71"/>
      <c r="AL80" s="71"/>
      <c r="AM80" s="71"/>
      <c r="AN80" s="71"/>
      <c r="AO80" s="71"/>
      <c r="AP80" s="71"/>
      <c r="AQ80" s="71"/>
      <c r="AR80" s="71"/>
      <c r="AS80" s="71"/>
      <c r="AT80" s="71"/>
      <c r="AU80" s="71"/>
      <c r="AV80" s="71"/>
      <c r="AW80" s="71"/>
      <c r="AX80" s="79"/>
      <c r="AY80" s="79"/>
      <c r="AZ80" s="79"/>
      <c r="BA80" s="79"/>
      <c r="BB80" s="79"/>
      <c r="BC80" s="79"/>
      <c r="BD80" s="79"/>
      <c r="BE80" s="79"/>
      <c r="BF80" s="79"/>
      <c r="BG80" s="79"/>
      <c r="BH80" s="73"/>
      <c r="BI80" s="73"/>
      <c r="BJ80" s="73"/>
      <c r="BK80" s="73"/>
      <c r="BL80" s="73"/>
      <c r="BM80" s="73"/>
      <c r="BN80" s="73"/>
      <c r="BO80" s="73"/>
      <c r="BP80" s="73"/>
      <c r="BQ80" s="73"/>
      <c r="BR80" s="73"/>
      <c r="BS80" s="73"/>
      <c r="BT80" s="73"/>
      <c r="BU80" s="73"/>
      <c r="BV80" s="73"/>
      <c r="BW80" s="73"/>
      <c r="BX80" s="73"/>
      <c r="BY80" s="73"/>
      <c r="BZ80" s="73"/>
      <c r="CA80" s="73"/>
      <c r="CB80" s="74"/>
      <c r="CC80" s="74"/>
      <c r="CD80" s="74"/>
      <c r="CE80" s="74"/>
      <c r="CF80" s="74"/>
      <c r="CG80" s="73"/>
      <c r="CH80" s="73"/>
      <c r="CI80" s="73"/>
      <c r="CJ80" s="73"/>
      <c r="CK80" s="73"/>
      <c r="CL80" s="74"/>
      <c r="CM80" s="74"/>
      <c r="CN80" s="74"/>
      <c r="CO80" s="74"/>
      <c r="CP80" s="74"/>
      <c r="CQ80" s="74"/>
      <c r="CR80" s="74"/>
      <c r="CS80" s="74"/>
      <c r="CT80" s="74"/>
      <c r="CU80" s="74"/>
      <c r="CV80" s="71"/>
      <c r="CW80" s="74"/>
      <c r="CX80" s="74"/>
      <c r="CY80" s="74"/>
      <c r="CZ80" s="74"/>
      <c r="DA80" s="71"/>
      <c r="DB80" s="71"/>
      <c r="DC80" s="71"/>
      <c r="DD80" s="71"/>
      <c r="DE80" s="71"/>
      <c r="DF80" s="71"/>
      <c r="DH80" s="28"/>
    </row>
    <row r="81" spans="1:112" s="19" customFormat="1" ht="98.25" customHeight="1" x14ac:dyDescent="0.2">
      <c r="A81" s="72"/>
      <c r="B81" s="77"/>
      <c r="C81" s="72"/>
      <c r="D81" s="72"/>
      <c r="E81" s="72"/>
      <c r="F81" s="77"/>
      <c r="G81" s="77"/>
      <c r="H81" s="77"/>
      <c r="I81" s="72"/>
      <c r="J81" s="72"/>
      <c r="K81" s="72"/>
      <c r="L81" s="77"/>
      <c r="M81" s="77"/>
      <c r="N81" s="77"/>
      <c r="O81" s="24" t="s">
        <v>316</v>
      </c>
      <c r="P81" s="24" t="s">
        <v>104</v>
      </c>
      <c r="Q81" s="24" t="s">
        <v>317</v>
      </c>
      <c r="R81" s="77"/>
      <c r="S81" s="77"/>
      <c r="T81" s="76"/>
      <c r="U81" s="76"/>
      <c r="V81" s="76"/>
      <c r="W81" s="76"/>
      <c r="X81" s="76"/>
      <c r="Y81" s="76"/>
      <c r="Z81" s="76"/>
      <c r="AA81" s="76"/>
      <c r="AB81" s="76"/>
      <c r="AC81" s="76"/>
      <c r="AD81" s="71"/>
      <c r="AE81" s="71"/>
      <c r="AF81" s="71"/>
      <c r="AG81" s="71"/>
      <c r="AH81" s="71"/>
      <c r="AI81" s="71"/>
      <c r="AJ81" s="71"/>
      <c r="AK81" s="71"/>
      <c r="AL81" s="71"/>
      <c r="AM81" s="71"/>
      <c r="AN81" s="71"/>
      <c r="AO81" s="71"/>
      <c r="AP81" s="71"/>
      <c r="AQ81" s="71"/>
      <c r="AR81" s="71"/>
      <c r="AS81" s="71"/>
      <c r="AT81" s="71"/>
      <c r="AU81" s="71"/>
      <c r="AV81" s="71"/>
      <c r="AW81" s="71"/>
      <c r="AX81" s="79"/>
      <c r="AY81" s="79"/>
      <c r="AZ81" s="79"/>
      <c r="BA81" s="79"/>
      <c r="BB81" s="79"/>
      <c r="BC81" s="79"/>
      <c r="BD81" s="79"/>
      <c r="BE81" s="79"/>
      <c r="BF81" s="79"/>
      <c r="BG81" s="79"/>
      <c r="BH81" s="73"/>
      <c r="BI81" s="73"/>
      <c r="BJ81" s="73"/>
      <c r="BK81" s="73"/>
      <c r="BL81" s="73"/>
      <c r="BM81" s="73"/>
      <c r="BN81" s="73"/>
      <c r="BO81" s="73"/>
      <c r="BP81" s="73"/>
      <c r="BQ81" s="73"/>
      <c r="BR81" s="73"/>
      <c r="BS81" s="73"/>
      <c r="BT81" s="73"/>
      <c r="BU81" s="73"/>
      <c r="BV81" s="73"/>
      <c r="BW81" s="73"/>
      <c r="BX81" s="73"/>
      <c r="BY81" s="73"/>
      <c r="BZ81" s="73"/>
      <c r="CA81" s="73"/>
      <c r="CB81" s="74"/>
      <c r="CC81" s="74"/>
      <c r="CD81" s="74"/>
      <c r="CE81" s="74"/>
      <c r="CF81" s="74"/>
      <c r="CG81" s="73"/>
      <c r="CH81" s="73"/>
      <c r="CI81" s="73"/>
      <c r="CJ81" s="73"/>
      <c r="CK81" s="73"/>
      <c r="CL81" s="74"/>
      <c r="CM81" s="74"/>
      <c r="CN81" s="74"/>
      <c r="CO81" s="74"/>
      <c r="CP81" s="74"/>
      <c r="CQ81" s="74"/>
      <c r="CR81" s="74"/>
      <c r="CS81" s="74"/>
      <c r="CT81" s="74"/>
      <c r="CU81" s="74"/>
      <c r="CV81" s="71"/>
      <c r="CW81" s="74"/>
      <c r="CX81" s="74"/>
      <c r="CY81" s="74"/>
      <c r="CZ81" s="74"/>
      <c r="DA81" s="71"/>
      <c r="DB81" s="71"/>
      <c r="DC81" s="71"/>
      <c r="DD81" s="71"/>
      <c r="DE81" s="71"/>
      <c r="DF81" s="71"/>
      <c r="DH81" s="28"/>
    </row>
    <row r="82" spans="1:112" s="19" customFormat="1" ht="98.25" customHeight="1" x14ac:dyDescent="0.2">
      <c r="A82" s="72"/>
      <c r="B82" s="77"/>
      <c r="C82" s="72"/>
      <c r="D82" s="72"/>
      <c r="E82" s="72"/>
      <c r="F82" s="77"/>
      <c r="G82" s="77"/>
      <c r="H82" s="77"/>
      <c r="I82" s="72"/>
      <c r="J82" s="72"/>
      <c r="K82" s="72"/>
      <c r="L82" s="77"/>
      <c r="M82" s="77"/>
      <c r="N82" s="77"/>
      <c r="O82" s="24" t="s">
        <v>318</v>
      </c>
      <c r="P82" s="24" t="s">
        <v>319</v>
      </c>
      <c r="Q82" s="24" t="s">
        <v>320</v>
      </c>
      <c r="R82" s="77"/>
      <c r="S82" s="77"/>
      <c r="T82" s="76"/>
      <c r="U82" s="76"/>
      <c r="V82" s="76"/>
      <c r="W82" s="76"/>
      <c r="X82" s="76"/>
      <c r="Y82" s="76"/>
      <c r="Z82" s="76"/>
      <c r="AA82" s="76"/>
      <c r="AB82" s="76"/>
      <c r="AC82" s="76"/>
      <c r="AD82" s="71"/>
      <c r="AE82" s="71"/>
      <c r="AF82" s="71"/>
      <c r="AG82" s="71"/>
      <c r="AH82" s="71"/>
      <c r="AI82" s="71"/>
      <c r="AJ82" s="71"/>
      <c r="AK82" s="71"/>
      <c r="AL82" s="71"/>
      <c r="AM82" s="71"/>
      <c r="AN82" s="71"/>
      <c r="AO82" s="71"/>
      <c r="AP82" s="71"/>
      <c r="AQ82" s="71"/>
      <c r="AR82" s="71"/>
      <c r="AS82" s="71"/>
      <c r="AT82" s="71"/>
      <c r="AU82" s="71"/>
      <c r="AV82" s="71"/>
      <c r="AW82" s="71"/>
      <c r="AX82" s="79"/>
      <c r="AY82" s="79"/>
      <c r="AZ82" s="79"/>
      <c r="BA82" s="79"/>
      <c r="BB82" s="79"/>
      <c r="BC82" s="79"/>
      <c r="BD82" s="79"/>
      <c r="BE82" s="79"/>
      <c r="BF82" s="79"/>
      <c r="BG82" s="79"/>
      <c r="BH82" s="73"/>
      <c r="BI82" s="73"/>
      <c r="BJ82" s="73"/>
      <c r="BK82" s="73"/>
      <c r="BL82" s="73"/>
      <c r="BM82" s="73"/>
      <c r="BN82" s="73"/>
      <c r="BO82" s="73"/>
      <c r="BP82" s="73"/>
      <c r="BQ82" s="73"/>
      <c r="BR82" s="73"/>
      <c r="BS82" s="73"/>
      <c r="BT82" s="73"/>
      <c r="BU82" s="73"/>
      <c r="BV82" s="73"/>
      <c r="BW82" s="73"/>
      <c r="BX82" s="73"/>
      <c r="BY82" s="73"/>
      <c r="BZ82" s="73"/>
      <c r="CA82" s="73"/>
      <c r="CB82" s="74"/>
      <c r="CC82" s="74"/>
      <c r="CD82" s="74"/>
      <c r="CE82" s="74"/>
      <c r="CF82" s="74"/>
      <c r="CG82" s="73"/>
      <c r="CH82" s="73"/>
      <c r="CI82" s="73"/>
      <c r="CJ82" s="73"/>
      <c r="CK82" s="73"/>
      <c r="CL82" s="74"/>
      <c r="CM82" s="74"/>
      <c r="CN82" s="74"/>
      <c r="CO82" s="74"/>
      <c r="CP82" s="74"/>
      <c r="CQ82" s="74"/>
      <c r="CR82" s="74"/>
      <c r="CS82" s="74"/>
      <c r="CT82" s="74"/>
      <c r="CU82" s="74"/>
      <c r="CV82" s="71"/>
      <c r="CW82" s="74"/>
      <c r="CX82" s="74"/>
      <c r="CY82" s="74"/>
      <c r="CZ82" s="74"/>
      <c r="DA82" s="71"/>
      <c r="DB82" s="71"/>
      <c r="DC82" s="71"/>
      <c r="DD82" s="71"/>
      <c r="DE82" s="71"/>
      <c r="DF82" s="71"/>
      <c r="DH82" s="28"/>
    </row>
    <row r="83" spans="1:112" s="19" customFormat="1" ht="98.25" customHeight="1" x14ac:dyDescent="0.2">
      <c r="A83" s="72"/>
      <c r="B83" s="77"/>
      <c r="C83" s="72"/>
      <c r="D83" s="72"/>
      <c r="E83" s="72"/>
      <c r="F83" s="77"/>
      <c r="G83" s="77"/>
      <c r="H83" s="77"/>
      <c r="I83" s="72"/>
      <c r="J83" s="72"/>
      <c r="K83" s="72"/>
      <c r="L83" s="77"/>
      <c r="M83" s="77"/>
      <c r="N83" s="77"/>
      <c r="O83" s="24" t="s">
        <v>321</v>
      </c>
      <c r="P83" s="24" t="s">
        <v>322</v>
      </c>
      <c r="Q83" s="24" t="s">
        <v>111</v>
      </c>
      <c r="R83" s="77"/>
      <c r="S83" s="77"/>
      <c r="T83" s="76"/>
      <c r="U83" s="76"/>
      <c r="V83" s="76"/>
      <c r="W83" s="76"/>
      <c r="X83" s="76"/>
      <c r="Y83" s="76"/>
      <c r="Z83" s="76"/>
      <c r="AA83" s="76"/>
      <c r="AB83" s="76"/>
      <c r="AC83" s="76"/>
      <c r="AD83" s="71"/>
      <c r="AE83" s="71"/>
      <c r="AF83" s="71"/>
      <c r="AG83" s="71"/>
      <c r="AH83" s="71"/>
      <c r="AI83" s="71"/>
      <c r="AJ83" s="71"/>
      <c r="AK83" s="71"/>
      <c r="AL83" s="71"/>
      <c r="AM83" s="71"/>
      <c r="AN83" s="71"/>
      <c r="AO83" s="71"/>
      <c r="AP83" s="71"/>
      <c r="AQ83" s="71"/>
      <c r="AR83" s="71"/>
      <c r="AS83" s="71"/>
      <c r="AT83" s="71"/>
      <c r="AU83" s="71"/>
      <c r="AV83" s="71"/>
      <c r="AW83" s="71"/>
      <c r="AX83" s="79"/>
      <c r="AY83" s="79"/>
      <c r="AZ83" s="79"/>
      <c r="BA83" s="79"/>
      <c r="BB83" s="79"/>
      <c r="BC83" s="79"/>
      <c r="BD83" s="79"/>
      <c r="BE83" s="79"/>
      <c r="BF83" s="79"/>
      <c r="BG83" s="79"/>
      <c r="BH83" s="73"/>
      <c r="BI83" s="73"/>
      <c r="BJ83" s="73"/>
      <c r="BK83" s="73"/>
      <c r="BL83" s="73"/>
      <c r="BM83" s="73"/>
      <c r="BN83" s="73"/>
      <c r="BO83" s="73"/>
      <c r="BP83" s="73"/>
      <c r="BQ83" s="73"/>
      <c r="BR83" s="73"/>
      <c r="BS83" s="73"/>
      <c r="BT83" s="73"/>
      <c r="BU83" s="73"/>
      <c r="BV83" s="73"/>
      <c r="BW83" s="73"/>
      <c r="BX83" s="73"/>
      <c r="BY83" s="73"/>
      <c r="BZ83" s="73"/>
      <c r="CA83" s="73"/>
      <c r="CB83" s="74"/>
      <c r="CC83" s="74"/>
      <c r="CD83" s="74"/>
      <c r="CE83" s="74"/>
      <c r="CF83" s="74"/>
      <c r="CG83" s="73"/>
      <c r="CH83" s="73"/>
      <c r="CI83" s="73"/>
      <c r="CJ83" s="73"/>
      <c r="CK83" s="73"/>
      <c r="CL83" s="74"/>
      <c r="CM83" s="74"/>
      <c r="CN83" s="74"/>
      <c r="CO83" s="74"/>
      <c r="CP83" s="74"/>
      <c r="CQ83" s="74"/>
      <c r="CR83" s="74"/>
      <c r="CS83" s="74"/>
      <c r="CT83" s="74"/>
      <c r="CU83" s="74"/>
      <c r="CV83" s="71"/>
      <c r="CW83" s="74"/>
      <c r="CX83" s="74"/>
      <c r="CY83" s="74"/>
      <c r="CZ83" s="74"/>
      <c r="DA83" s="71"/>
      <c r="DB83" s="71"/>
      <c r="DC83" s="71"/>
      <c r="DD83" s="71"/>
      <c r="DE83" s="71"/>
      <c r="DF83" s="71"/>
      <c r="DH83" s="28"/>
    </row>
    <row r="84" spans="1:112" s="19" customFormat="1" ht="98.25" customHeight="1" x14ac:dyDescent="0.2">
      <c r="A84" s="72" t="s">
        <v>323</v>
      </c>
      <c r="B84" s="77" t="s">
        <v>324</v>
      </c>
      <c r="C84" s="24" t="s">
        <v>74</v>
      </c>
      <c r="D84" s="24" t="s">
        <v>241</v>
      </c>
      <c r="E84" s="24" t="s">
        <v>76</v>
      </c>
      <c r="F84" s="77"/>
      <c r="G84" s="77"/>
      <c r="H84" s="77"/>
      <c r="I84" s="72" t="s">
        <v>242</v>
      </c>
      <c r="J84" s="72" t="s">
        <v>243</v>
      </c>
      <c r="K84" s="72" t="s">
        <v>244</v>
      </c>
      <c r="L84" s="77"/>
      <c r="M84" s="77"/>
      <c r="N84" s="77"/>
      <c r="O84" s="24" t="s">
        <v>245</v>
      </c>
      <c r="P84" s="24" t="s">
        <v>78</v>
      </c>
      <c r="Q84" s="24" t="s">
        <v>246</v>
      </c>
      <c r="R84" s="77" t="s">
        <v>247</v>
      </c>
      <c r="S84" s="77" t="s">
        <v>325</v>
      </c>
      <c r="T84" s="76">
        <v>1409845.5</v>
      </c>
      <c r="U84" s="76">
        <v>1406617.28</v>
      </c>
      <c r="V84" s="76">
        <v>139831.04000000001</v>
      </c>
      <c r="W84" s="76">
        <v>139733.32</v>
      </c>
      <c r="X84" s="76">
        <v>734491.24</v>
      </c>
      <c r="Y84" s="76">
        <v>732152.61</v>
      </c>
      <c r="Z84" s="76">
        <v>0</v>
      </c>
      <c r="AA84" s="76">
        <v>0</v>
      </c>
      <c r="AB84" s="76">
        <v>535523.22</v>
      </c>
      <c r="AC84" s="76">
        <v>534731.35</v>
      </c>
      <c r="AD84" s="71">
        <v>2874786.97</v>
      </c>
      <c r="AE84" s="71">
        <v>232491.09</v>
      </c>
      <c r="AF84" s="71">
        <v>2098179.89</v>
      </c>
      <c r="AG84" s="71">
        <v>0</v>
      </c>
      <c r="AH84" s="71">
        <v>544115.99</v>
      </c>
      <c r="AI84" s="71">
        <v>2262346.94</v>
      </c>
      <c r="AJ84" s="71">
        <v>530900.57999999996</v>
      </c>
      <c r="AK84" s="71">
        <v>1228390.2</v>
      </c>
      <c r="AL84" s="71">
        <v>0</v>
      </c>
      <c r="AM84" s="71">
        <v>503056.16</v>
      </c>
      <c r="AN84" s="71">
        <v>388844.65</v>
      </c>
      <c r="AO84" s="71">
        <v>0</v>
      </c>
      <c r="AP84" s="71">
        <v>895</v>
      </c>
      <c r="AQ84" s="71" t="s">
        <v>81</v>
      </c>
      <c r="AR84" s="71">
        <v>387949.65</v>
      </c>
      <c r="AS84" s="71">
        <v>388844.65</v>
      </c>
      <c r="AT84" s="71">
        <v>0</v>
      </c>
      <c r="AU84" s="71">
        <v>895</v>
      </c>
      <c r="AV84" s="71">
        <v>0</v>
      </c>
      <c r="AW84" s="71">
        <v>387949.65</v>
      </c>
      <c r="AX84" s="79">
        <f>AZ84+BB84+BD84+BF84</f>
        <v>294602.90000000002</v>
      </c>
      <c r="AY84" s="79">
        <f>BA84+BC84+BE84+BG84</f>
        <v>291374.7</v>
      </c>
      <c r="AZ84" s="79">
        <f>8557.9</f>
        <v>8557.9</v>
      </c>
      <c r="BA84" s="79">
        <f>8460.2</f>
        <v>8460.2000000000007</v>
      </c>
      <c r="BB84" s="79">
        <f>24285.9</f>
        <v>24285.9</v>
      </c>
      <c r="BC84" s="79">
        <f>21947.3</f>
        <v>21947.3</v>
      </c>
      <c r="BD84" s="79">
        <v>0</v>
      </c>
      <c r="BE84" s="79">
        <v>0</v>
      </c>
      <c r="BF84" s="79">
        <f>261759.1</f>
        <v>261759.1</v>
      </c>
      <c r="BG84" s="79">
        <f>260967.2</f>
        <v>260967.2</v>
      </c>
      <c r="BH84" s="74">
        <f>BI84+BJ84+BK84+BL84</f>
        <v>425882.69999999995</v>
      </c>
      <c r="BI84" s="74">
        <f>232491.1-229332.2</f>
        <v>3158.8999999999942</v>
      </c>
      <c r="BJ84" s="74">
        <f>2098179.9-2097126.9</f>
        <v>1053</v>
      </c>
      <c r="BK84" s="74">
        <v>0</v>
      </c>
      <c r="BL84" s="74">
        <f>544116-122445.2</f>
        <v>421670.8</v>
      </c>
      <c r="BM84" s="74">
        <f>BN84+BO84+BP84+BQ84</f>
        <v>417942.98</v>
      </c>
      <c r="BN84" s="74">
        <f>530900.58-525715.1</f>
        <v>5185.4799999999814</v>
      </c>
      <c r="BO84" s="74">
        <f>1228390.2-1226468.7</f>
        <v>1921.5</v>
      </c>
      <c r="BP84" s="74">
        <v>0</v>
      </c>
      <c r="BQ84" s="74">
        <f>503056.2-92220.2</f>
        <v>410836</v>
      </c>
      <c r="BR84" s="74">
        <v>388844.65</v>
      </c>
      <c r="BS84" s="74">
        <v>0</v>
      </c>
      <c r="BT84" s="74">
        <v>895</v>
      </c>
      <c r="BU84" s="74">
        <v>0</v>
      </c>
      <c r="BV84" s="74">
        <v>387949.65</v>
      </c>
      <c r="BW84" s="74">
        <v>388844.65</v>
      </c>
      <c r="BX84" s="74">
        <v>0</v>
      </c>
      <c r="BY84" s="74">
        <v>895</v>
      </c>
      <c r="BZ84" s="74">
        <v>0</v>
      </c>
      <c r="CA84" s="74">
        <v>387949.65</v>
      </c>
      <c r="CB84" s="74">
        <v>1409845.5</v>
      </c>
      <c r="CC84" s="74">
        <v>139831.04000000001</v>
      </c>
      <c r="CD84" s="74">
        <v>734491.24</v>
      </c>
      <c r="CE84" s="74">
        <v>0</v>
      </c>
      <c r="CF84" s="74">
        <v>535523.22</v>
      </c>
      <c r="CG84" s="74">
        <v>2874786.97</v>
      </c>
      <c r="CH84" s="74">
        <v>232491.09</v>
      </c>
      <c r="CI84" s="74">
        <v>2098179.89</v>
      </c>
      <c r="CJ84" s="74">
        <v>0</v>
      </c>
      <c r="CK84" s="74">
        <v>544115.99</v>
      </c>
      <c r="CL84" s="74">
        <v>2262346.94</v>
      </c>
      <c r="CM84" s="74">
        <v>530900.57999999996</v>
      </c>
      <c r="CN84" s="74">
        <v>1228390.2</v>
      </c>
      <c r="CO84" s="74">
        <v>0</v>
      </c>
      <c r="CP84" s="74">
        <v>503056.16</v>
      </c>
      <c r="CQ84" s="74">
        <f>SUM(CR84:CU93)</f>
        <v>294602.90000000002</v>
      </c>
      <c r="CR84" s="74">
        <v>8557.9</v>
      </c>
      <c r="CS84" s="74">
        <v>24285.9</v>
      </c>
      <c r="CT84" s="74">
        <v>0</v>
      </c>
      <c r="CU84" s="74">
        <v>261759.1</v>
      </c>
      <c r="CV84" s="71">
        <f>SUM(CW84:CZ93)</f>
        <v>425882.69999999995</v>
      </c>
      <c r="CW84" s="74">
        <f>232491.1-229332.2</f>
        <v>3158.8999999999942</v>
      </c>
      <c r="CX84" s="74">
        <f>2098179.9-2097126.9</f>
        <v>1053</v>
      </c>
      <c r="CY84" s="74">
        <v>0</v>
      </c>
      <c r="CZ84" s="74">
        <f>544116-122445.2</f>
        <v>421670.8</v>
      </c>
      <c r="DA84" s="74">
        <f>DB84+DC84+DD84+DE84</f>
        <v>417942.98</v>
      </c>
      <c r="DB84" s="74">
        <f>530900.58-525715.1</f>
        <v>5185.4799999999814</v>
      </c>
      <c r="DC84" s="74">
        <f>1228390.2-1226468.7</f>
        <v>1921.5</v>
      </c>
      <c r="DD84" s="74">
        <v>0</v>
      </c>
      <c r="DE84" s="74">
        <f>503056.2-92220.2</f>
        <v>410836</v>
      </c>
      <c r="DF84" s="71" t="s">
        <v>82</v>
      </c>
      <c r="DH84" s="28"/>
    </row>
    <row r="85" spans="1:112" s="19" customFormat="1" ht="98.25" customHeight="1" x14ac:dyDescent="0.2">
      <c r="A85" s="72"/>
      <c r="B85" s="77"/>
      <c r="C85" s="72" t="s">
        <v>249</v>
      </c>
      <c r="D85" s="72" t="s">
        <v>305</v>
      </c>
      <c r="E85" s="72" t="s">
        <v>250</v>
      </c>
      <c r="F85" s="77"/>
      <c r="G85" s="77"/>
      <c r="H85" s="77"/>
      <c r="I85" s="72"/>
      <c r="J85" s="72"/>
      <c r="K85" s="72"/>
      <c r="L85" s="77"/>
      <c r="M85" s="77"/>
      <c r="N85" s="77"/>
      <c r="O85" s="24" t="s">
        <v>251</v>
      </c>
      <c r="P85" s="24" t="s">
        <v>87</v>
      </c>
      <c r="Q85" s="24" t="s">
        <v>252</v>
      </c>
      <c r="R85" s="77"/>
      <c r="S85" s="77"/>
      <c r="T85" s="76"/>
      <c r="U85" s="76"/>
      <c r="V85" s="76"/>
      <c r="W85" s="76"/>
      <c r="X85" s="76"/>
      <c r="Y85" s="76"/>
      <c r="Z85" s="76"/>
      <c r="AA85" s="76"/>
      <c r="AB85" s="76"/>
      <c r="AC85" s="76"/>
      <c r="AD85" s="71"/>
      <c r="AE85" s="71"/>
      <c r="AF85" s="71"/>
      <c r="AG85" s="71"/>
      <c r="AH85" s="71"/>
      <c r="AI85" s="71"/>
      <c r="AJ85" s="71"/>
      <c r="AK85" s="71"/>
      <c r="AL85" s="71"/>
      <c r="AM85" s="71"/>
      <c r="AN85" s="71"/>
      <c r="AO85" s="71"/>
      <c r="AP85" s="71"/>
      <c r="AQ85" s="71"/>
      <c r="AR85" s="71"/>
      <c r="AS85" s="71"/>
      <c r="AT85" s="71"/>
      <c r="AU85" s="71"/>
      <c r="AV85" s="71"/>
      <c r="AW85" s="71"/>
      <c r="AX85" s="79"/>
      <c r="AY85" s="79"/>
      <c r="AZ85" s="79"/>
      <c r="BA85" s="79"/>
      <c r="BB85" s="79"/>
      <c r="BC85" s="79"/>
      <c r="BD85" s="79"/>
      <c r="BE85" s="79"/>
      <c r="BF85" s="79"/>
      <c r="BG85" s="79"/>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1"/>
      <c r="CW85" s="74"/>
      <c r="CX85" s="74"/>
      <c r="CY85" s="74"/>
      <c r="CZ85" s="74"/>
      <c r="DA85" s="74"/>
      <c r="DB85" s="74"/>
      <c r="DC85" s="74"/>
      <c r="DD85" s="74"/>
      <c r="DE85" s="74"/>
      <c r="DF85" s="71"/>
      <c r="DH85" s="28"/>
    </row>
    <row r="86" spans="1:112" s="19" customFormat="1" ht="98.25" customHeight="1" x14ac:dyDescent="0.2">
      <c r="A86" s="72"/>
      <c r="B86" s="77"/>
      <c r="C86" s="72"/>
      <c r="D86" s="72"/>
      <c r="E86" s="72"/>
      <c r="F86" s="77"/>
      <c r="G86" s="77"/>
      <c r="H86" s="77"/>
      <c r="I86" s="72"/>
      <c r="J86" s="72"/>
      <c r="K86" s="72"/>
      <c r="L86" s="77"/>
      <c r="M86" s="77"/>
      <c r="N86" s="77"/>
      <c r="O86" s="24" t="s">
        <v>253</v>
      </c>
      <c r="P86" s="24" t="s">
        <v>254</v>
      </c>
      <c r="Q86" s="24" t="s">
        <v>255</v>
      </c>
      <c r="R86" s="77"/>
      <c r="S86" s="77"/>
      <c r="T86" s="76"/>
      <c r="U86" s="76"/>
      <c r="V86" s="76"/>
      <c r="W86" s="76"/>
      <c r="X86" s="76"/>
      <c r="Y86" s="76"/>
      <c r="Z86" s="76"/>
      <c r="AA86" s="76"/>
      <c r="AB86" s="76"/>
      <c r="AC86" s="76"/>
      <c r="AD86" s="71"/>
      <c r="AE86" s="71"/>
      <c r="AF86" s="71"/>
      <c r="AG86" s="71"/>
      <c r="AH86" s="71"/>
      <c r="AI86" s="71"/>
      <c r="AJ86" s="71"/>
      <c r="AK86" s="71"/>
      <c r="AL86" s="71"/>
      <c r="AM86" s="71"/>
      <c r="AN86" s="71"/>
      <c r="AO86" s="71"/>
      <c r="AP86" s="71"/>
      <c r="AQ86" s="71"/>
      <c r="AR86" s="71"/>
      <c r="AS86" s="71"/>
      <c r="AT86" s="71"/>
      <c r="AU86" s="71"/>
      <c r="AV86" s="71"/>
      <c r="AW86" s="71"/>
      <c r="AX86" s="79"/>
      <c r="AY86" s="79"/>
      <c r="AZ86" s="79"/>
      <c r="BA86" s="79"/>
      <c r="BB86" s="79"/>
      <c r="BC86" s="79"/>
      <c r="BD86" s="79"/>
      <c r="BE86" s="79"/>
      <c r="BF86" s="79"/>
      <c r="BG86" s="79"/>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1"/>
      <c r="CW86" s="74"/>
      <c r="CX86" s="74"/>
      <c r="CY86" s="74"/>
      <c r="CZ86" s="74"/>
      <c r="DA86" s="74"/>
      <c r="DB86" s="74"/>
      <c r="DC86" s="74"/>
      <c r="DD86" s="74"/>
      <c r="DE86" s="74"/>
      <c r="DF86" s="71"/>
      <c r="DH86" s="28"/>
    </row>
    <row r="87" spans="1:112" s="19" customFormat="1" ht="98.25" customHeight="1" x14ac:dyDescent="0.2">
      <c r="A87" s="72"/>
      <c r="B87" s="77"/>
      <c r="C87" s="72"/>
      <c r="D87" s="72"/>
      <c r="E87" s="72"/>
      <c r="F87" s="77"/>
      <c r="G87" s="77"/>
      <c r="H87" s="77"/>
      <c r="I87" s="72"/>
      <c r="J87" s="72"/>
      <c r="K87" s="72"/>
      <c r="L87" s="77"/>
      <c r="M87" s="77"/>
      <c r="N87" s="77"/>
      <c r="O87" s="24" t="s">
        <v>326</v>
      </c>
      <c r="P87" s="24" t="s">
        <v>95</v>
      </c>
      <c r="Q87" s="24" t="s">
        <v>327</v>
      </c>
      <c r="R87" s="77"/>
      <c r="S87" s="77"/>
      <c r="T87" s="76"/>
      <c r="U87" s="76"/>
      <c r="V87" s="76"/>
      <c r="W87" s="76"/>
      <c r="X87" s="76"/>
      <c r="Y87" s="76"/>
      <c r="Z87" s="76"/>
      <c r="AA87" s="76"/>
      <c r="AB87" s="76"/>
      <c r="AC87" s="76"/>
      <c r="AD87" s="71"/>
      <c r="AE87" s="71"/>
      <c r="AF87" s="71"/>
      <c r="AG87" s="71"/>
      <c r="AH87" s="71"/>
      <c r="AI87" s="71"/>
      <c r="AJ87" s="71"/>
      <c r="AK87" s="71"/>
      <c r="AL87" s="71"/>
      <c r="AM87" s="71"/>
      <c r="AN87" s="71"/>
      <c r="AO87" s="71"/>
      <c r="AP87" s="71"/>
      <c r="AQ87" s="71"/>
      <c r="AR87" s="71"/>
      <c r="AS87" s="71"/>
      <c r="AT87" s="71"/>
      <c r="AU87" s="71"/>
      <c r="AV87" s="71"/>
      <c r="AW87" s="71"/>
      <c r="AX87" s="79"/>
      <c r="AY87" s="79"/>
      <c r="AZ87" s="79"/>
      <c r="BA87" s="79"/>
      <c r="BB87" s="79"/>
      <c r="BC87" s="79"/>
      <c r="BD87" s="79"/>
      <c r="BE87" s="79"/>
      <c r="BF87" s="79"/>
      <c r="BG87" s="79"/>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1"/>
      <c r="CW87" s="74"/>
      <c r="CX87" s="74"/>
      <c r="CY87" s="74"/>
      <c r="CZ87" s="74"/>
      <c r="DA87" s="74"/>
      <c r="DB87" s="74"/>
      <c r="DC87" s="74"/>
      <c r="DD87" s="74"/>
      <c r="DE87" s="74"/>
      <c r="DF87" s="71"/>
      <c r="DH87" s="28"/>
    </row>
    <row r="88" spans="1:112" s="19" customFormat="1" ht="98.25" customHeight="1" x14ac:dyDescent="0.2">
      <c r="A88" s="72"/>
      <c r="B88" s="77"/>
      <c r="C88" s="72"/>
      <c r="D88" s="72"/>
      <c r="E88" s="72"/>
      <c r="F88" s="77"/>
      <c r="G88" s="77"/>
      <c r="H88" s="77"/>
      <c r="I88" s="72"/>
      <c r="J88" s="72"/>
      <c r="K88" s="72"/>
      <c r="L88" s="77"/>
      <c r="M88" s="77"/>
      <c r="N88" s="77"/>
      <c r="O88" s="24" t="s">
        <v>328</v>
      </c>
      <c r="P88" s="24" t="s">
        <v>98</v>
      </c>
      <c r="Q88" s="24" t="s">
        <v>259</v>
      </c>
      <c r="R88" s="77"/>
      <c r="S88" s="77"/>
      <c r="T88" s="76"/>
      <c r="U88" s="76"/>
      <c r="V88" s="76"/>
      <c r="W88" s="76"/>
      <c r="X88" s="76"/>
      <c r="Y88" s="76"/>
      <c r="Z88" s="76"/>
      <c r="AA88" s="76"/>
      <c r="AB88" s="76"/>
      <c r="AC88" s="76"/>
      <c r="AD88" s="71"/>
      <c r="AE88" s="71"/>
      <c r="AF88" s="71"/>
      <c r="AG88" s="71"/>
      <c r="AH88" s="71"/>
      <c r="AI88" s="71"/>
      <c r="AJ88" s="71"/>
      <c r="AK88" s="71"/>
      <c r="AL88" s="71"/>
      <c r="AM88" s="71"/>
      <c r="AN88" s="71"/>
      <c r="AO88" s="71"/>
      <c r="AP88" s="71"/>
      <c r="AQ88" s="71"/>
      <c r="AR88" s="71"/>
      <c r="AS88" s="71"/>
      <c r="AT88" s="71"/>
      <c r="AU88" s="71"/>
      <c r="AV88" s="71"/>
      <c r="AW88" s="71"/>
      <c r="AX88" s="79"/>
      <c r="AY88" s="79"/>
      <c r="AZ88" s="79"/>
      <c r="BA88" s="79"/>
      <c r="BB88" s="79"/>
      <c r="BC88" s="79"/>
      <c r="BD88" s="79"/>
      <c r="BE88" s="79"/>
      <c r="BF88" s="79"/>
      <c r="BG88" s="79"/>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1"/>
      <c r="CW88" s="74"/>
      <c r="CX88" s="74"/>
      <c r="CY88" s="74"/>
      <c r="CZ88" s="74"/>
      <c r="DA88" s="74"/>
      <c r="DB88" s="74"/>
      <c r="DC88" s="74"/>
      <c r="DD88" s="74"/>
      <c r="DE88" s="74"/>
      <c r="DF88" s="71"/>
      <c r="DH88" s="28"/>
    </row>
    <row r="89" spans="1:112" s="19" customFormat="1" ht="98.25" customHeight="1" x14ac:dyDescent="0.2">
      <c r="A89" s="72"/>
      <c r="B89" s="77"/>
      <c r="C89" s="72"/>
      <c r="D89" s="72"/>
      <c r="E89" s="72"/>
      <c r="F89" s="77"/>
      <c r="G89" s="77"/>
      <c r="H89" s="77"/>
      <c r="I89" s="72"/>
      <c r="J89" s="72"/>
      <c r="K89" s="72"/>
      <c r="L89" s="77"/>
      <c r="M89" s="77"/>
      <c r="N89" s="77"/>
      <c r="O89" s="24" t="s">
        <v>329</v>
      </c>
      <c r="P89" s="24" t="s">
        <v>101</v>
      </c>
      <c r="Q89" s="24" t="s">
        <v>330</v>
      </c>
      <c r="R89" s="77"/>
      <c r="S89" s="77"/>
      <c r="T89" s="76"/>
      <c r="U89" s="76"/>
      <c r="V89" s="76"/>
      <c r="W89" s="76"/>
      <c r="X89" s="76"/>
      <c r="Y89" s="76"/>
      <c r="Z89" s="76"/>
      <c r="AA89" s="76"/>
      <c r="AB89" s="76"/>
      <c r="AC89" s="76"/>
      <c r="AD89" s="71"/>
      <c r="AE89" s="71"/>
      <c r="AF89" s="71"/>
      <c r="AG89" s="71"/>
      <c r="AH89" s="71"/>
      <c r="AI89" s="71"/>
      <c r="AJ89" s="71"/>
      <c r="AK89" s="71"/>
      <c r="AL89" s="71"/>
      <c r="AM89" s="71"/>
      <c r="AN89" s="71"/>
      <c r="AO89" s="71"/>
      <c r="AP89" s="71"/>
      <c r="AQ89" s="71"/>
      <c r="AR89" s="71"/>
      <c r="AS89" s="71"/>
      <c r="AT89" s="71"/>
      <c r="AU89" s="71"/>
      <c r="AV89" s="71"/>
      <c r="AW89" s="71"/>
      <c r="AX89" s="79"/>
      <c r="AY89" s="79"/>
      <c r="AZ89" s="79"/>
      <c r="BA89" s="79"/>
      <c r="BB89" s="79"/>
      <c r="BC89" s="79"/>
      <c r="BD89" s="79"/>
      <c r="BE89" s="79"/>
      <c r="BF89" s="79"/>
      <c r="BG89" s="79"/>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1"/>
      <c r="CW89" s="74"/>
      <c r="CX89" s="74"/>
      <c r="CY89" s="74"/>
      <c r="CZ89" s="74"/>
      <c r="DA89" s="74"/>
      <c r="DB89" s="74"/>
      <c r="DC89" s="74"/>
      <c r="DD89" s="74"/>
      <c r="DE89" s="74"/>
      <c r="DF89" s="71"/>
      <c r="DH89" s="28"/>
    </row>
    <row r="90" spans="1:112" s="19" customFormat="1" ht="98.25" customHeight="1" x14ac:dyDescent="0.2">
      <c r="A90" s="72"/>
      <c r="B90" s="77"/>
      <c r="C90" s="72"/>
      <c r="D90" s="72"/>
      <c r="E90" s="72"/>
      <c r="F90" s="77"/>
      <c r="G90" s="77"/>
      <c r="H90" s="77"/>
      <c r="I90" s="72"/>
      <c r="J90" s="72"/>
      <c r="K90" s="72"/>
      <c r="L90" s="77"/>
      <c r="M90" s="77"/>
      <c r="N90" s="77"/>
      <c r="O90" s="24" t="s">
        <v>331</v>
      </c>
      <c r="P90" s="24" t="s">
        <v>104</v>
      </c>
      <c r="Q90" s="24" t="s">
        <v>332</v>
      </c>
      <c r="R90" s="77"/>
      <c r="S90" s="77"/>
      <c r="T90" s="76"/>
      <c r="U90" s="76"/>
      <c r="V90" s="76"/>
      <c r="W90" s="76"/>
      <c r="X90" s="76"/>
      <c r="Y90" s="76"/>
      <c r="Z90" s="76"/>
      <c r="AA90" s="76"/>
      <c r="AB90" s="76"/>
      <c r="AC90" s="76"/>
      <c r="AD90" s="71"/>
      <c r="AE90" s="71"/>
      <c r="AF90" s="71"/>
      <c r="AG90" s="71"/>
      <c r="AH90" s="71"/>
      <c r="AI90" s="71"/>
      <c r="AJ90" s="71"/>
      <c r="AK90" s="71"/>
      <c r="AL90" s="71"/>
      <c r="AM90" s="71"/>
      <c r="AN90" s="71"/>
      <c r="AO90" s="71"/>
      <c r="AP90" s="71"/>
      <c r="AQ90" s="71"/>
      <c r="AR90" s="71"/>
      <c r="AS90" s="71"/>
      <c r="AT90" s="71"/>
      <c r="AU90" s="71"/>
      <c r="AV90" s="71"/>
      <c r="AW90" s="71"/>
      <c r="AX90" s="79"/>
      <c r="AY90" s="79"/>
      <c r="AZ90" s="79"/>
      <c r="BA90" s="79"/>
      <c r="BB90" s="79"/>
      <c r="BC90" s="79"/>
      <c r="BD90" s="79"/>
      <c r="BE90" s="79"/>
      <c r="BF90" s="79"/>
      <c r="BG90" s="79"/>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1"/>
      <c r="CW90" s="74"/>
      <c r="CX90" s="74"/>
      <c r="CY90" s="74"/>
      <c r="CZ90" s="74"/>
      <c r="DA90" s="74"/>
      <c r="DB90" s="74"/>
      <c r="DC90" s="74"/>
      <c r="DD90" s="74"/>
      <c r="DE90" s="74"/>
      <c r="DF90" s="71"/>
      <c r="DH90" s="28"/>
    </row>
    <row r="91" spans="1:112" s="19" customFormat="1" ht="98.25" customHeight="1" x14ac:dyDescent="0.2">
      <c r="A91" s="72"/>
      <c r="B91" s="77"/>
      <c r="C91" s="72"/>
      <c r="D91" s="72"/>
      <c r="E91" s="72"/>
      <c r="F91" s="77"/>
      <c r="G91" s="77"/>
      <c r="H91" s="77"/>
      <c r="I91" s="72"/>
      <c r="J91" s="72"/>
      <c r="K91" s="72"/>
      <c r="L91" s="77"/>
      <c r="M91" s="77"/>
      <c r="N91" s="77"/>
      <c r="O91" s="24" t="s">
        <v>333</v>
      </c>
      <c r="P91" s="24" t="s">
        <v>319</v>
      </c>
      <c r="Q91" s="24" t="s">
        <v>334</v>
      </c>
      <c r="R91" s="77"/>
      <c r="S91" s="77"/>
      <c r="T91" s="76"/>
      <c r="U91" s="76"/>
      <c r="V91" s="76"/>
      <c r="W91" s="76"/>
      <c r="X91" s="76"/>
      <c r="Y91" s="76"/>
      <c r="Z91" s="76"/>
      <c r="AA91" s="76"/>
      <c r="AB91" s="76"/>
      <c r="AC91" s="76"/>
      <c r="AD91" s="71"/>
      <c r="AE91" s="71"/>
      <c r="AF91" s="71"/>
      <c r="AG91" s="71"/>
      <c r="AH91" s="71"/>
      <c r="AI91" s="71"/>
      <c r="AJ91" s="71"/>
      <c r="AK91" s="71"/>
      <c r="AL91" s="71"/>
      <c r="AM91" s="71"/>
      <c r="AN91" s="71"/>
      <c r="AO91" s="71"/>
      <c r="AP91" s="71"/>
      <c r="AQ91" s="71"/>
      <c r="AR91" s="71"/>
      <c r="AS91" s="71"/>
      <c r="AT91" s="71"/>
      <c r="AU91" s="71"/>
      <c r="AV91" s="71"/>
      <c r="AW91" s="71"/>
      <c r="AX91" s="79"/>
      <c r="AY91" s="79"/>
      <c r="AZ91" s="79"/>
      <c r="BA91" s="79"/>
      <c r="BB91" s="79"/>
      <c r="BC91" s="79"/>
      <c r="BD91" s="79"/>
      <c r="BE91" s="79"/>
      <c r="BF91" s="79"/>
      <c r="BG91" s="79"/>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1"/>
      <c r="CW91" s="74"/>
      <c r="CX91" s="74"/>
      <c r="CY91" s="74"/>
      <c r="CZ91" s="74"/>
      <c r="DA91" s="74"/>
      <c r="DB91" s="74"/>
      <c r="DC91" s="74"/>
      <c r="DD91" s="74"/>
      <c r="DE91" s="74"/>
      <c r="DF91" s="71"/>
      <c r="DH91" s="28"/>
    </row>
    <row r="92" spans="1:112" s="19" customFormat="1" ht="98.25" customHeight="1" x14ac:dyDescent="0.2">
      <c r="A92" s="72"/>
      <c r="B92" s="77"/>
      <c r="C92" s="72"/>
      <c r="D92" s="72"/>
      <c r="E92" s="72"/>
      <c r="F92" s="77"/>
      <c r="G92" s="77"/>
      <c r="H92" s="77"/>
      <c r="I92" s="72"/>
      <c r="J92" s="72"/>
      <c r="K92" s="72"/>
      <c r="L92" s="77"/>
      <c r="M92" s="77"/>
      <c r="N92" s="77"/>
      <c r="O92" s="24" t="s">
        <v>335</v>
      </c>
      <c r="P92" s="24" t="s">
        <v>336</v>
      </c>
      <c r="Q92" s="24" t="s">
        <v>337</v>
      </c>
      <c r="R92" s="77"/>
      <c r="S92" s="77"/>
      <c r="T92" s="76"/>
      <c r="U92" s="76"/>
      <c r="V92" s="76"/>
      <c r="W92" s="76"/>
      <c r="X92" s="76"/>
      <c r="Y92" s="76"/>
      <c r="Z92" s="76"/>
      <c r="AA92" s="76"/>
      <c r="AB92" s="76"/>
      <c r="AC92" s="76"/>
      <c r="AD92" s="71"/>
      <c r="AE92" s="71"/>
      <c r="AF92" s="71"/>
      <c r="AG92" s="71"/>
      <c r="AH92" s="71"/>
      <c r="AI92" s="71"/>
      <c r="AJ92" s="71"/>
      <c r="AK92" s="71"/>
      <c r="AL92" s="71"/>
      <c r="AM92" s="71"/>
      <c r="AN92" s="71"/>
      <c r="AO92" s="71"/>
      <c r="AP92" s="71"/>
      <c r="AQ92" s="71"/>
      <c r="AR92" s="71"/>
      <c r="AS92" s="71"/>
      <c r="AT92" s="71"/>
      <c r="AU92" s="71"/>
      <c r="AV92" s="71"/>
      <c r="AW92" s="71"/>
      <c r="AX92" s="79"/>
      <c r="AY92" s="79"/>
      <c r="AZ92" s="79"/>
      <c r="BA92" s="79"/>
      <c r="BB92" s="79"/>
      <c r="BC92" s="79"/>
      <c r="BD92" s="79"/>
      <c r="BE92" s="79"/>
      <c r="BF92" s="79"/>
      <c r="BG92" s="79"/>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1"/>
      <c r="CW92" s="74"/>
      <c r="CX92" s="74"/>
      <c r="CY92" s="74"/>
      <c r="CZ92" s="74"/>
      <c r="DA92" s="74"/>
      <c r="DB92" s="74"/>
      <c r="DC92" s="74"/>
      <c r="DD92" s="74"/>
      <c r="DE92" s="74"/>
      <c r="DF92" s="71"/>
      <c r="DH92" s="28"/>
    </row>
    <row r="93" spans="1:112" s="19" customFormat="1" ht="98.25" customHeight="1" x14ac:dyDescent="0.2">
      <c r="A93" s="72"/>
      <c r="B93" s="77"/>
      <c r="C93" s="72"/>
      <c r="D93" s="72"/>
      <c r="E93" s="72"/>
      <c r="F93" s="77"/>
      <c r="G93" s="77"/>
      <c r="H93" s="77"/>
      <c r="I93" s="72"/>
      <c r="J93" s="72"/>
      <c r="K93" s="72"/>
      <c r="L93" s="77"/>
      <c r="M93" s="77"/>
      <c r="N93" s="77"/>
      <c r="O93" s="24" t="s">
        <v>338</v>
      </c>
      <c r="P93" s="24" t="s">
        <v>339</v>
      </c>
      <c r="Q93" s="24" t="s">
        <v>340</v>
      </c>
      <c r="R93" s="77"/>
      <c r="S93" s="77"/>
      <c r="T93" s="76"/>
      <c r="U93" s="76"/>
      <c r="V93" s="76"/>
      <c r="W93" s="76"/>
      <c r="X93" s="76"/>
      <c r="Y93" s="76"/>
      <c r="Z93" s="76"/>
      <c r="AA93" s="76"/>
      <c r="AB93" s="76"/>
      <c r="AC93" s="76"/>
      <c r="AD93" s="71"/>
      <c r="AE93" s="71"/>
      <c r="AF93" s="71"/>
      <c r="AG93" s="71"/>
      <c r="AH93" s="71"/>
      <c r="AI93" s="71"/>
      <c r="AJ93" s="71"/>
      <c r="AK93" s="71"/>
      <c r="AL93" s="71"/>
      <c r="AM93" s="71"/>
      <c r="AN93" s="71"/>
      <c r="AO93" s="71"/>
      <c r="AP93" s="71"/>
      <c r="AQ93" s="71"/>
      <c r="AR93" s="71"/>
      <c r="AS93" s="71"/>
      <c r="AT93" s="71"/>
      <c r="AU93" s="71"/>
      <c r="AV93" s="71"/>
      <c r="AW93" s="71"/>
      <c r="AX93" s="79"/>
      <c r="AY93" s="79"/>
      <c r="AZ93" s="79"/>
      <c r="BA93" s="79"/>
      <c r="BB93" s="79"/>
      <c r="BC93" s="79"/>
      <c r="BD93" s="79"/>
      <c r="BE93" s="79"/>
      <c r="BF93" s="79"/>
      <c r="BG93" s="79"/>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1"/>
      <c r="CW93" s="74"/>
      <c r="CX93" s="74"/>
      <c r="CY93" s="74"/>
      <c r="CZ93" s="74"/>
      <c r="DA93" s="74"/>
      <c r="DB93" s="74"/>
      <c r="DC93" s="74"/>
      <c r="DD93" s="74"/>
      <c r="DE93" s="74"/>
      <c r="DF93" s="71"/>
      <c r="DH93" s="28"/>
    </row>
    <row r="94" spans="1:112" s="19" customFormat="1" ht="98.25" customHeight="1" x14ac:dyDescent="0.2">
      <c r="A94" s="72" t="s">
        <v>341</v>
      </c>
      <c r="B94" s="77" t="s">
        <v>342</v>
      </c>
      <c r="C94" s="24" t="s">
        <v>74</v>
      </c>
      <c r="D94" s="24" t="s">
        <v>241</v>
      </c>
      <c r="E94" s="24" t="s">
        <v>76</v>
      </c>
      <c r="F94" s="77"/>
      <c r="G94" s="77"/>
      <c r="H94" s="77"/>
      <c r="I94" s="72" t="s">
        <v>242</v>
      </c>
      <c r="J94" s="72" t="s">
        <v>243</v>
      </c>
      <c r="K94" s="72" t="s">
        <v>244</v>
      </c>
      <c r="L94" s="77"/>
      <c r="M94" s="77"/>
      <c r="N94" s="77"/>
      <c r="O94" s="24" t="s">
        <v>245</v>
      </c>
      <c r="P94" s="24" t="s">
        <v>78</v>
      </c>
      <c r="Q94" s="24" t="s">
        <v>246</v>
      </c>
      <c r="R94" s="77" t="s">
        <v>247</v>
      </c>
      <c r="S94" s="78" t="s">
        <v>343</v>
      </c>
      <c r="T94" s="76">
        <v>313359.2</v>
      </c>
      <c r="U94" s="76">
        <v>313247.78000000003</v>
      </c>
      <c r="V94" s="76">
        <v>0</v>
      </c>
      <c r="W94" s="76">
        <v>0</v>
      </c>
      <c r="X94" s="76">
        <v>10728</v>
      </c>
      <c r="Y94" s="76">
        <v>10728</v>
      </c>
      <c r="Z94" s="76">
        <v>0</v>
      </c>
      <c r="AA94" s="76">
        <v>0</v>
      </c>
      <c r="AB94" s="76">
        <v>302631.2</v>
      </c>
      <c r="AC94" s="76">
        <v>302519.78000000003</v>
      </c>
      <c r="AD94" s="71">
        <v>301083.51</v>
      </c>
      <c r="AE94" s="71">
        <v>0</v>
      </c>
      <c r="AF94" s="71">
        <v>0</v>
      </c>
      <c r="AG94" s="71">
        <v>0</v>
      </c>
      <c r="AH94" s="71">
        <v>301083.51</v>
      </c>
      <c r="AI94" s="71">
        <v>299400.13</v>
      </c>
      <c r="AJ94" s="71">
        <v>0</v>
      </c>
      <c r="AK94" s="71">
        <v>0</v>
      </c>
      <c r="AL94" s="71">
        <v>0</v>
      </c>
      <c r="AM94" s="71">
        <v>299400.13</v>
      </c>
      <c r="AN94" s="71">
        <v>309360.13</v>
      </c>
      <c r="AO94" s="71">
        <v>0</v>
      </c>
      <c r="AP94" s="71">
        <v>4980</v>
      </c>
      <c r="AQ94" s="71" t="s">
        <v>81</v>
      </c>
      <c r="AR94" s="71">
        <v>304380.13</v>
      </c>
      <c r="AS94" s="71">
        <v>309360.13</v>
      </c>
      <c r="AT94" s="71">
        <v>0</v>
      </c>
      <c r="AU94" s="71">
        <v>4980</v>
      </c>
      <c r="AV94" s="71">
        <v>0</v>
      </c>
      <c r="AW94" s="71">
        <v>304380.13</v>
      </c>
      <c r="AX94" s="79">
        <f>AZ94+BB94+BD94+BF94</f>
        <v>313359.2</v>
      </c>
      <c r="AY94" s="79">
        <f>BA94+BC94+BE94+BG94</f>
        <v>313247.8</v>
      </c>
      <c r="AZ94" s="79">
        <v>0</v>
      </c>
      <c r="BA94" s="79">
        <v>0</v>
      </c>
      <c r="BB94" s="79">
        <v>10728</v>
      </c>
      <c r="BC94" s="79">
        <v>10728</v>
      </c>
      <c r="BD94" s="79">
        <v>0</v>
      </c>
      <c r="BE94" s="79">
        <v>0</v>
      </c>
      <c r="BF94" s="79">
        <v>302631.2</v>
      </c>
      <c r="BG94" s="79">
        <v>302519.8</v>
      </c>
      <c r="BH94" s="74">
        <v>301083.51</v>
      </c>
      <c r="BI94" s="74">
        <v>0</v>
      </c>
      <c r="BJ94" s="74">
        <v>0</v>
      </c>
      <c r="BK94" s="74">
        <v>0</v>
      </c>
      <c r="BL94" s="74">
        <v>301083.51</v>
      </c>
      <c r="BM94" s="74">
        <v>299400.13</v>
      </c>
      <c r="BN94" s="74">
        <v>0</v>
      </c>
      <c r="BO94" s="74">
        <v>0</v>
      </c>
      <c r="BP94" s="74">
        <v>0</v>
      </c>
      <c r="BQ94" s="74">
        <v>299400.13</v>
      </c>
      <c r="BR94" s="74">
        <v>309360.13</v>
      </c>
      <c r="BS94" s="74">
        <v>0</v>
      </c>
      <c r="BT94" s="74">
        <v>4980</v>
      </c>
      <c r="BU94" s="74">
        <v>0</v>
      </c>
      <c r="BV94" s="74">
        <v>304380.13</v>
      </c>
      <c r="BW94" s="74">
        <v>309360.13</v>
      </c>
      <c r="BX94" s="74">
        <v>0</v>
      </c>
      <c r="BY94" s="74">
        <v>4980</v>
      </c>
      <c r="BZ94" s="74">
        <v>0</v>
      </c>
      <c r="CA94" s="74">
        <v>304380.13</v>
      </c>
      <c r="CB94" s="74">
        <v>313359.2</v>
      </c>
      <c r="CC94" s="74">
        <v>0</v>
      </c>
      <c r="CD94" s="74">
        <v>10728</v>
      </c>
      <c r="CE94" s="74">
        <v>0</v>
      </c>
      <c r="CF94" s="74">
        <v>302631.2</v>
      </c>
      <c r="CG94" s="74">
        <v>301083.51</v>
      </c>
      <c r="CH94" s="74">
        <v>0</v>
      </c>
      <c r="CI94" s="74">
        <v>0</v>
      </c>
      <c r="CJ94" s="74">
        <v>0</v>
      </c>
      <c r="CK94" s="74">
        <v>301083.51</v>
      </c>
      <c r="CL94" s="74">
        <v>299400.13</v>
      </c>
      <c r="CM94" s="74">
        <v>0</v>
      </c>
      <c r="CN94" s="74">
        <v>0</v>
      </c>
      <c r="CO94" s="74">
        <v>0</v>
      </c>
      <c r="CP94" s="74">
        <v>299400.13</v>
      </c>
      <c r="CQ94" s="74">
        <v>313359.2</v>
      </c>
      <c r="CR94" s="74">
        <v>0</v>
      </c>
      <c r="CS94" s="74">
        <v>10728</v>
      </c>
      <c r="CT94" s="74">
        <v>0</v>
      </c>
      <c r="CU94" s="74">
        <v>302631.2</v>
      </c>
      <c r="CV94" s="71">
        <v>301083.51</v>
      </c>
      <c r="CW94" s="71">
        <v>0</v>
      </c>
      <c r="CX94" s="71">
        <v>0</v>
      </c>
      <c r="CY94" s="71">
        <v>0</v>
      </c>
      <c r="CZ94" s="71">
        <v>301083.51</v>
      </c>
      <c r="DA94" s="71">
        <v>299400.13</v>
      </c>
      <c r="DB94" s="71">
        <v>0</v>
      </c>
      <c r="DC94" s="71">
        <v>0</v>
      </c>
      <c r="DD94" s="71">
        <v>0</v>
      </c>
      <c r="DE94" s="71">
        <v>299400.13</v>
      </c>
      <c r="DF94" s="71" t="s">
        <v>82</v>
      </c>
      <c r="DH94" s="28"/>
    </row>
    <row r="95" spans="1:112" s="19" customFormat="1" ht="98.25" customHeight="1" x14ac:dyDescent="0.2">
      <c r="A95" s="72"/>
      <c r="B95" s="77"/>
      <c r="C95" s="72" t="s">
        <v>249</v>
      </c>
      <c r="D95" s="72" t="s">
        <v>305</v>
      </c>
      <c r="E95" s="72" t="s">
        <v>250</v>
      </c>
      <c r="F95" s="77"/>
      <c r="G95" s="77"/>
      <c r="H95" s="77"/>
      <c r="I95" s="72"/>
      <c r="J95" s="72"/>
      <c r="K95" s="72"/>
      <c r="L95" s="77"/>
      <c r="M95" s="77"/>
      <c r="N95" s="77"/>
      <c r="O95" s="24" t="s">
        <v>344</v>
      </c>
      <c r="P95" s="24" t="s">
        <v>87</v>
      </c>
      <c r="Q95" s="24" t="s">
        <v>345</v>
      </c>
      <c r="R95" s="77"/>
      <c r="S95" s="78"/>
      <c r="T95" s="76"/>
      <c r="U95" s="76"/>
      <c r="V95" s="76"/>
      <c r="W95" s="76"/>
      <c r="X95" s="76"/>
      <c r="Y95" s="76"/>
      <c r="Z95" s="76"/>
      <c r="AA95" s="76"/>
      <c r="AB95" s="76"/>
      <c r="AC95" s="76"/>
      <c r="AD95" s="71"/>
      <c r="AE95" s="71"/>
      <c r="AF95" s="71"/>
      <c r="AG95" s="71"/>
      <c r="AH95" s="71"/>
      <c r="AI95" s="71"/>
      <c r="AJ95" s="71"/>
      <c r="AK95" s="71"/>
      <c r="AL95" s="71"/>
      <c r="AM95" s="71"/>
      <c r="AN95" s="71"/>
      <c r="AO95" s="71"/>
      <c r="AP95" s="71"/>
      <c r="AQ95" s="71"/>
      <c r="AR95" s="71"/>
      <c r="AS95" s="71"/>
      <c r="AT95" s="71"/>
      <c r="AU95" s="71"/>
      <c r="AV95" s="71"/>
      <c r="AW95" s="71"/>
      <c r="AX95" s="79"/>
      <c r="AY95" s="79"/>
      <c r="AZ95" s="79"/>
      <c r="BA95" s="79"/>
      <c r="BB95" s="79"/>
      <c r="BC95" s="79"/>
      <c r="BD95" s="79"/>
      <c r="BE95" s="79"/>
      <c r="BF95" s="79"/>
      <c r="BG95" s="79"/>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1"/>
      <c r="CW95" s="71"/>
      <c r="CX95" s="71"/>
      <c r="CY95" s="71"/>
      <c r="CZ95" s="71"/>
      <c r="DA95" s="71"/>
      <c r="DB95" s="71"/>
      <c r="DC95" s="71"/>
      <c r="DD95" s="71"/>
      <c r="DE95" s="71"/>
      <c r="DF95" s="71"/>
      <c r="DH95" s="28"/>
    </row>
    <row r="96" spans="1:112" s="19" customFormat="1" ht="98.25" customHeight="1" x14ac:dyDescent="0.2">
      <c r="A96" s="72"/>
      <c r="B96" s="77"/>
      <c r="C96" s="72"/>
      <c r="D96" s="72"/>
      <c r="E96" s="72"/>
      <c r="F96" s="77"/>
      <c r="G96" s="77"/>
      <c r="H96" s="77"/>
      <c r="I96" s="72"/>
      <c r="J96" s="72"/>
      <c r="K96" s="72"/>
      <c r="L96" s="77"/>
      <c r="M96" s="77"/>
      <c r="N96" s="77"/>
      <c r="O96" s="24" t="s">
        <v>346</v>
      </c>
      <c r="P96" s="24" t="s">
        <v>90</v>
      </c>
      <c r="Q96" s="24" t="s">
        <v>347</v>
      </c>
      <c r="R96" s="77"/>
      <c r="S96" s="78"/>
      <c r="T96" s="76"/>
      <c r="U96" s="76"/>
      <c r="V96" s="76"/>
      <c r="W96" s="76"/>
      <c r="X96" s="76"/>
      <c r="Y96" s="76"/>
      <c r="Z96" s="76"/>
      <c r="AA96" s="76"/>
      <c r="AB96" s="76"/>
      <c r="AC96" s="76"/>
      <c r="AD96" s="71"/>
      <c r="AE96" s="71"/>
      <c r="AF96" s="71"/>
      <c r="AG96" s="71"/>
      <c r="AH96" s="71"/>
      <c r="AI96" s="71"/>
      <c r="AJ96" s="71"/>
      <c r="AK96" s="71"/>
      <c r="AL96" s="71"/>
      <c r="AM96" s="71"/>
      <c r="AN96" s="71"/>
      <c r="AO96" s="71"/>
      <c r="AP96" s="71"/>
      <c r="AQ96" s="71"/>
      <c r="AR96" s="71"/>
      <c r="AS96" s="71"/>
      <c r="AT96" s="71"/>
      <c r="AU96" s="71"/>
      <c r="AV96" s="71"/>
      <c r="AW96" s="71"/>
      <c r="AX96" s="79"/>
      <c r="AY96" s="79"/>
      <c r="AZ96" s="79"/>
      <c r="BA96" s="79"/>
      <c r="BB96" s="79"/>
      <c r="BC96" s="79"/>
      <c r="BD96" s="79"/>
      <c r="BE96" s="79"/>
      <c r="BF96" s="79"/>
      <c r="BG96" s="79"/>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1"/>
      <c r="CW96" s="71"/>
      <c r="CX96" s="71"/>
      <c r="CY96" s="71"/>
      <c r="CZ96" s="71"/>
      <c r="DA96" s="71"/>
      <c r="DB96" s="71"/>
      <c r="DC96" s="71"/>
      <c r="DD96" s="71"/>
      <c r="DE96" s="71"/>
      <c r="DF96" s="71"/>
      <c r="DH96" s="28"/>
    </row>
    <row r="97" spans="1:112" s="19" customFormat="1" ht="98.25" customHeight="1" x14ac:dyDescent="0.2">
      <c r="A97" s="72"/>
      <c r="B97" s="77"/>
      <c r="C97" s="72"/>
      <c r="D97" s="72"/>
      <c r="E97" s="72"/>
      <c r="F97" s="77"/>
      <c r="G97" s="77"/>
      <c r="H97" s="77"/>
      <c r="I97" s="72"/>
      <c r="J97" s="72"/>
      <c r="K97" s="72"/>
      <c r="L97" s="77"/>
      <c r="M97" s="77"/>
      <c r="N97" s="77"/>
      <c r="O97" s="24" t="s">
        <v>348</v>
      </c>
      <c r="P97" s="24" t="s">
        <v>95</v>
      </c>
      <c r="Q97" s="24" t="s">
        <v>349</v>
      </c>
      <c r="R97" s="77"/>
      <c r="S97" s="78"/>
      <c r="T97" s="76"/>
      <c r="U97" s="76"/>
      <c r="V97" s="76"/>
      <c r="W97" s="76"/>
      <c r="X97" s="76"/>
      <c r="Y97" s="76"/>
      <c r="Z97" s="76"/>
      <c r="AA97" s="76"/>
      <c r="AB97" s="76"/>
      <c r="AC97" s="76"/>
      <c r="AD97" s="71"/>
      <c r="AE97" s="71"/>
      <c r="AF97" s="71"/>
      <c r="AG97" s="71"/>
      <c r="AH97" s="71"/>
      <c r="AI97" s="71"/>
      <c r="AJ97" s="71"/>
      <c r="AK97" s="71"/>
      <c r="AL97" s="71"/>
      <c r="AM97" s="71"/>
      <c r="AN97" s="71"/>
      <c r="AO97" s="71"/>
      <c r="AP97" s="71"/>
      <c r="AQ97" s="71"/>
      <c r="AR97" s="71"/>
      <c r="AS97" s="71"/>
      <c r="AT97" s="71"/>
      <c r="AU97" s="71"/>
      <c r="AV97" s="71"/>
      <c r="AW97" s="71"/>
      <c r="AX97" s="79"/>
      <c r="AY97" s="79"/>
      <c r="AZ97" s="79"/>
      <c r="BA97" s="79"/>
      <c r="BB97" s="79"/>
      <c r="BC97" s="79"/>
      <c r="BD97" s="79"/>
      <c r="BE97" s="79"/>
      <c r="BF97" s="79"/>
      <c r="BG97" s="79"/>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1"/>
      <c r="CW97" s="71"/>
      <c r="CX97" s="71"/>
      <c r="CY97" s="71"/>
      <c r="CZ97" s="71"/>
      <c r="DA97" s="71"/>
      <c r="DB97" s="71"/>
      <c r="DC97" s="71"/>
      <c r="DD97" s="71"/>
      <c r="DE97" s="71"/>
      <c r="DF97" s="71"/>
      <c r="DH97" s="28"/>
    </row>
    <row r="98" spans="1:112" s="19" customFormat="1" ht="98.25" customHeight="1" x14ac:dyDescent="0.2">
      <c r="A98" s="72"/>
      <c r="B98" s="77"/>
      <c r="C98" s="72"/>
      <c r="D98" s="72"/>
      <c r="E98" s="72"/>
      <c r="F98" s="77"/>
      <c r="G98" s="77"/>
      <c r="H98" s="77"/>
      <c r="I98" s="72"/>
      <c r="J98" s="72"/>
      <c r="K98" s="72"/>
      <c r="L98" s="77"/>
      <c r="M98" s="77"/>
      <c r="N98" s="77"/>
      <c r="O98" s="24" t="s">
        <v>350</v>
      </c>
      <c r="P98" s="24" t="s">
        <v>351</v>
      </c>
      <c r="Q98" s="24" t="s">
        <v>352</v>
      </c>
      <c r="R98" s="77"/>
      <c r="S98" s="78"/>
      <c r="T98" s="76"/>
      <c r="U98" s="76"/>
      <c r="V98" s="76"/>
      <c r="W98" s="76"/>
      <c r="X98" s="76"/>
      <c r="Y98" s="76"/>
      <c r="Z98" s="76"/>
      <c r="AA98" s="76"/>
      <c r="AB98" s="76"/>
      <c r="AC98" s="76"/>
      <c r="AD98" s="71"/>
      <c r="AE98" s="71"/>
      <c r="AF98" s="71"/>
      <c r="AG98" s="71"/>
      <c r="AH98" s="71"/>
      <c r="AI98" s="71"/>
      <c r="AJ98" s="71"/>
      <c r="AK98" s="71"/>
      <c r="AL98" s="71"/>
      <c r="AM98" s="71"/>
      <c r="AN98" s="71"/>
      <c r="AO98" s="71"/>
      <c r="AP98" s="71"/>
      <c r="AQ98" s="71"/>
      <c r="AR98" s="71"/>
      <c r="AS98" s="71"/>
      <c r="AT98" s="71"/>
      <c r="AU98" s="71"/>
      <c r="AV98" s="71"/>
      <c r="AW98" s="71"/>
      <c r="AX98" s="79"/>
      <c r="AY98" s="79"/>
      <c r="AZ98" s="79"/>
      <c r="BA98" s="79"/>
      <c r="BB98" s="79"/>
      <c r="BC98" s="79"/>
      <c r="BD98" s="79"/>
      <c r="BE98" s="79"/>
      <c r="BF98" s="79"/>
      <c r="BG98" s="79"/>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1"/>
      <c r="CW98" s="71"/>
      <c r="CX98" s="71"/>
      <c r="CY98" s="71"/>
      <c r="CZ98" s="71"/>
      <c r="DA98" s="71"/>
      <c r="DB98" s="71"/>
      <c r="DC98" s="71"/>
      <c r="DD98" s="71"/>
      <c r="DE98" s="71"/>
      <c r="DF98" s="71"/>
      <c r="DH98" s="28"/>
    </row>
    <row r="99" spans="1:112" s="19" customFormat="1" ht="98.25" customHeight="1" x14ac:dyDescent="0.2">
      <c r="A99" s="72"/>
      <c r="B99" s="77"/>
      <c r="C99" s="72"/>
      <c r="D99" s="72"/>
      <c r="E99" s="72"/>
      <c r="F99" s="77"/>
      <c r="G99" s="77"/>
      <c r="H99" s="77"/>
      <c r="I99" s="72"/>
      <c r="J99" s="72"/>
      <c r="K99" s="72"/>
      <c r="L99" s="77"/>
      <c r="M99" s="77"/>
      <c r="N99" s="77"/>
      <c r="O99" s="24" t="s">
        <v>353</v>
      </c>
      <c r="P99" s="24" t="s">
        <v>354</v>
      </c>
      <c r="Q99" s="24" t="s">
        <v>355</v>
      </c>
      <c r="R99" s="77"/>
      <c r="S99" s="78"/>
      <c r="T99" s="76"/>
      <c r="U99" s="76"/>
      <c r="V99" s="76"/>
      <c r="W99" s="76"/>
      <c r="X99" s="76"/>
      <c r="Y99" s="76"/>
      <c r="Z99" s="76"/>
      <c r="AA99" s="76"/>
      <c r="AB99" s="76"/>
      <c r="AC99" s="76"/>
      <c r="AD99" s="71"/>
      <c r="AE99" s="71"/>
      <c r="AF99" s="71"/>
      <c r="AG99" s="71"/>
      <c r="AH99" s="71"/>
      <c r="AI99" s="71"/>
      <c r="AJ99" s="71"/>
      <c r="AK99" s="71"/>
      <c r="AL99" s="71"/>
      <c r="AM99" s="71"/>
      <c r="AN99" s="71"/>
      <c r="AO99" s="71"/>
      <c r="AP99" s="71"/>
      <c r="AQ99" s="71"/>
      <c r="AR99" s="71"/>
      <c r="AS99" s="71"/>
      <c r="AT99" s="71"/>
      <c r="AU99" s="71"/>
      <c r="AV99" s="71"/>
      <c r="AW99" s="71"/>
      <c r="AX99" s="79"/>
      <c r="AY99" s="79"/>
      <c r="AZ99" s="79"/>
      <c r="BA99" s="79"/>
      <c r="BB99" s="79"/>
      <c r="BC99" s="79"/>
      <c r="BD99" s="79"/>
      <c r="BE99" s="79"/>
      <c r="BF99" s="79"/>
      <c r="BG99" s="79"/>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1"/>
      <c r="CW99" s="71"/>
      <c r="CX99" s="71"/>
      <c r="CY99" s="71"/>
      <c r="CZ99" s="71"/>
      <c r="DA99" s="71"/>
      <c r="DB99" s="71"/>
      <c r="DC99" s="71"/>
      <c r="DD99" s="71"/>
      <c r="DE99" s="71"/>
      <c r="DF99" s="71"/>
      <c r="DH99" s="28"/>
    </row>
    <row r="100" spans="1:112" s="19" customFormat="1" ht="98.25" customHeight="1" x14ac:dyDescent="0.2">
      <c r="A100" s="72"/>
      <c r="B100" s="77"/>
      <c r="C100" s="72"/>
      <c r="D100" s="72"/>
      <c r="E100" s="72"/>
      <c r="F100" s="77"/>
      <c r="G100" s="77"/>
      <c r="H100" s="77"/>
      <c r="I100" s="72"/>
      <c r="J100" s="72"/>
      <c r="K100" s="72"/>
      <c r="L100" s="77"/>
      <c r="M100" s="77"/>
      <c r="N100" s="77"/>
      <c r="O100" s="24" t="s">
        <v>136</v>
      </c>
      <c r="P100" s="24" t="s">
        <v>356</v>
      </c>
      <c r="Q100" s="24" t="s">
        <v>138</v>
      </c>
      <c r="R100" s="77"/>
      <c r="S100" s="78"/>
      <c r="T100" s="76"/>
      <c r="U100" s="76"/>
      <c r="V100" s="76"/>
      <c r="W100" s="76"/>
      <c r="X100" s="76"/>
      <c r="Y100" s="76"/>
      <c r="Z100" s="76"/>
      <c r="AA100" s="76"/>
      <c r="AB100" s="76"/>
      <c r="AC100" s="76"/>
      <c r="AD100" s="71"/>
      <c r="AE100" s="71"/>
      <c r="AF100" s="71"/>
      <c r="AG100" s="71"/>
      <c r="AH100" s="71"/>
      <c r="AI100" s="71"/>
      <c r="AJ100" s="71"/>
      <c r="AK100" s="71"/>
      <c r="AL100" s="71"/>
      <c r="AM100" s="71"/>
      <c r="AN100" s="71"/>
      <c r="AO100" s="71"/>
      <c r="AP100" s="71"/>
      <c r="AQ100" s="71"/>
      <c r="AR100" s="71"/>
      <c r="AS100" s="71"/>
      <c r="AT100" s="71"/>
      <c r="AU100" s="71"/>
      <c r="AV100" s="71"/>
      <c r="AW100" s="71"/>
      <c r="AX100" s="79"/>
      <c r="AY100" s="79"/>
      <c r="AZ100" s="79"/>
      <c r="BA100" s="79"/>
      <c r="BB100" s="79"/>
      <c r="BC100" s="79"/>
      <c r="BD100" s="79"/>
      <c r="BE100" s="79"/>
      <c r="BF100" s="79"/>
      <c r="BG100" s="79"/>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1"/>
      <c r="CW100" s="71"/>
      <c r="CX100" s="71"/>
      <c r="CY100" s="71"/>
      <c r="CZ100" s="71"/>
      <c r="DA100" s="71"/>
      <c r="DB100" s="71"/>
      <c r="DC100" s="71"/>
      <c r="DD100" s="71"/>
      <c r="DE100" s="71"/>
      <c r="DF100" s="71"/>
      <c r="DH100" s="28"/>
    </row>
    <row r="101" spans="1:112" s="19" customFormat="1" ht="98.25" customHeight="1" x14ac:dyDescent="0.2">
      <c r="A101" s="72" t="s">
        <v>357</v>
      </c>
      <c r="B101" s="77" t="s">
        <v>358</v>
      </c>
      <c r="C101" s="24" t="s">
        <v>74</v>
      </c>
      <c r="D101" s="24" t="s">
        <v>241</v>
      </c>
      <c r="E101" s="24" t="s">
        <v>76</v>
      </c>
      <c r="F101" s="77"/>
      <c r="G101" s="77"/>
      <c r="H101" s="77"/>
      <c r="I101" s="77"/>
      <c r="J101" s="77"/>
      <c r="K101" s="77"/>
      <c r="L101" s="77"/>
      <c r="M101" s="77"/>
      <c r="N101" s="77"/>
      <c r="O101" s="24" t="s">
        <v>359</v>
      </c>
      <c r="P101" s="24" t="s">
        <v>78</v>
      </c>
      <c r="Q101" s="24" t="s">
        <v>79</v>
      </c>
      <c r="R101" s="77" t="s">
        <v>247</v>
      </c>
      <c r="S101" s="78" t="s">
        <v>360</v>
      </c>
      <c r="T101" s="76">
        <v>23237.599999999999</v>
      </c>
      <c r="U101" s="76">
        <v>23237.599999999999</v>
      </c>
      <c r="V101" s="76">
        <v>0</v>
      </c>
      <c r="W101" s="76">
        <v>0</v>
      </c>
      <c r="X101" s="76">
        <v>7356</v>
      </c>
      <c r="Y101" s="76">
        <v>7356</v>
      </c>
      <c r="Z101" s="76">
        <v>0</v>
      </c>
      <c r="AA101" s="76">
        <v>0</v>
      </c>
      <c r="AB101" s="76">
        <v>15881.6</v>
      </c>
      <c r="AC101" s="76">
        <v>15881.6</v>
      </c>
      <c r="AD101" s="71">
        <v>24073</v>
      </c>
      <c r="AE101" s="71">
        <v>0</v>
      </c>
      <c r="AF101" s="71">
        <v>7685</v>
      </c>
      <c r="AG101" s="71">
        <v>855</v>
      </c>
      <c r="AH101" s="71">
        <v>15533</v>
      </c>
      <c r="AI101" s="71">
        <v>23218</v>
      </c>
      <c r="AJ101" s="71">
        <v>0</v>
      </c>
      <c r="AK101" s="71">
        <v>7685</v>
      </c>
      <c r="AL101" s="71">
        <v>0</v>
      </c>
      <c r="AM101" s="71">
        <v>15533</v>
      </c>
      <c r="AN101" s="71">
        <v>23218</v>
      </c>
      <c r="AO101" s="71">
        <v>0</v>
      </c>
      <c r="AP101" s="71">
        <v>7685</v>
      </c>
      <c r="AQ101" s="71" t="s">
        <v>81</v>
      </c>
      <c r="AR101" s="71">
        <v>15533</v>
      </c>
      <c r="AS101" s="71">
        <v>23218</v>
      </c>
      <c r="AT101" s="71">
        <v>0</v>
      </c>
      <c r="AU101" s="71">
        <v>7685</v>
      </c>
      <c r="AV101" s="71">
        <v>0</v>
      </c>
      <c r="AW101" s="71">
        <v>15533</v>
      </c>
      <c r="AX101" s="79">
        <v>23237.599999999999</v>
      </c>
      <c r="AY101" s="79">
        <v>23237.599999999999</v>
      </c>
      <c r="AZ101" s="79">
        <v>0</v>
      </c>
      <c r="BA101" s="79">
        <v>0</v>
      </c>
      <c r="BB101" s="79">
        <v>7356</v>
      </c>
      <c r="BC101" s="79">
        <v>7356</v>
      </c>
      <c r="BD101" s="79">
        <v>0</v>
      </c>
      <c r="BE101" s="79">
        <v>0</v>
      </c>
      <c r="BF101" s="79">
        <v>15881.6</v>
      </c>
      <c r="BG101" s="79">
        <v>15881.6</v>
      </c>
      <c r="BH101" s="73">
        <v>24073</v>
      </c>
      <c r="BI101" s="73">
        <v>0</v>
      </c>
      <c r="BJ101" s="73">
        <v>7685</v>
      </c>
      <c r="BK101" s="73">
        <v>855</v>
      </c>
      <c r="BL101" s="73">
        <v>15533</v>
      </c>
      <c r="BM101" s="73">
        <v>23218</v>
      </c>
      <c r="BN101" s="73">
        <v>0</v>
      </c>
      <c r="BO101" s="73">
        <v>7685</v>
      </c>
      <c r="BP101" s="73">
        <v>0</v>
      </c>
      <c r="BQ101" s="73">
        <v>15533</v>
      </c>
      <c r="BR101" s="73">
        <v>23218</v>
      </c>
      <c r="BS101" s="73">
        <v>0</v>
      </c>
      <c r="BT101" s="73">
        <v>7685</v>
      </c>
      <c r="BU101" s="73">
        <v>0</v>
      </c>
      <c r="BV101" s="73">
        <v>15533</v>
      </c>
      <c r="BW101" s="73">
        <v>23218</v>
      </c>
      <c r="BX101" s="73">
        <v>0</v>
      </c>
      <c r="BY101" s="73">
        <v>7685</v>
      </c>
      <c r="BZ101" s="73">
        <v>0</v>
      </c>
      <c r="CA101" s="73">
        <v>15533</v>
      </c>
      <c r="CB101" s="74">
        <v>23237.599999999999</v>
      </c>
      <c r="CC101" s="74">
        <v>0</v>
      </c>
      <c r="CD101" s="74">
        <v>7356</v>
      </c>
      <c r="CE101" s="74">
        <v>0</v>
      </c>
      <c r="CF101" s="74">
        <v>15881.6</v>
      </c>
      <c r="CG101" s="73">
        <v>24073</v>
      </c>
      <c r="CH101" s="73">
        <v>0</v>
      </c>
      <c r="CI101" s="73">
        <v>7685</v>
      </c>
      <c r="CJ101" s="73">
        <v>855</v>
      </c>
      <c r="CK101" s="73">
        <v>15533</v>
      </c>
      <c r="CL101" s="73">
        <v>23218</v>
      </c>
      <c r="CM101" s="73">
        <v>0</v>
      </c>
      <c r="CN101" s="73">
        <v>7685</v>
      </c>
      <c r="CO101" s="73">
        <v>0</v>
      </c>
      <c r="CP101" s="73">
        <v>15533</v>
      </c>
      <c r="CQ101" s="74">
        <v>23237.599999999999</v>
      </c>
      <c r="CR101" s="74">
        <v>0</v>
      </c>
      <c r="CS101" s="74">
        <v>7356</v>
      </c>
      <c r="CT101" s="74">
        <v>0</v>
      </c>
      <c r="CU101" s="74">
        <v>15881.6</v>
      </c>
      <c r="CV101" s="71">
        <v>24073</v>
      </c>
      <c r="CW101" s="71">
        <v>0</v>
      </c>
      <c r="CX101" s="71">
        <v>7685</v>
      </c>
      <c r="CY101" s="71">
        <v>855</v>
      </c>
      <c r="CZ101" s="71">
        <v>15533</v>
      </c>
      <c r="DA101" s="71">
        <v>23218</v>
      </c>
      <c r="DB101" s="71">
        <v>0</v>
      </c>
      <c r="DC101" s="71">
        <v>7685</v>
      </c>
      <c r="DD101" s="71">
        <v>0</v>
      </c>
      <c r="DE101" s="71">
        <v>15533</v>
      </c>
      <c r="DF101" s="71" t="s">
        <v>82</v>
      </c>
      <c r="DH101" s="28"/>
    </row>
    <row r="102" spans="1:112" s="19" customFormat="1" ht="98.25" customHeight="1" x14ac:dyDescent="0.2">
      <c r="A102" s="72"/>
      <c r="B102" s="77"/>
      <c r="C102" s="72" t="s">
        <v>249</v>
      </c>
      <c r="D102" s="72" t="s">
        <v>361</v>
      </c>
      <c r="E102" s="72" t="s">
        <v>250</v>
      </c>
      <c r="F102" s="77"/>
      <c r="G102" s="77"/>
      <c r="H102" s="77"/>
      <c r="I102" s="77"/>
      <c r="J102" s="77"/>
      <c r="K102" s="77"/>
      <c r="L102" s="77"/>
      <c r="M102" s="77"/>
      <c r="N102" s="77"/>
      <c r="O102" s="24" t="s">
        <v>362</v>
      </c>
      <c r="P102" s="24" t="s">
        <v>363</v>
      </c>
      <c r="Q102" s="24" t="s">
        <v>364</v>
      </c>
      <c r="R102" s="77"/>
      <c r="S102" s="78"/>
      <c r="T102" s="76"/>
      <c r="U102" s="76"/>
      <c r="V102" s="76"/>
      <c r="W102" s="76"/>
      <c r="X102" s="76"/>
      <c r="Y102" s="76"/>
      <c r="Z102" s="76"/>
      <c r="AA102" s="76"/>
      <c r="AB102" s="76"/>
      <c r="AC102" s="76"/>
      <c r="AD102" s="71"/>
      <c r="AE102" s="71"/>
      <c r="AF102" s="71"/>
      <c r="AG102" s="71"/>
      <c r="AH102" s="71"/>
      <c r="AI102" s="71"/>
      <c r="AJ102" s="71"/>
      <c r="AK102" s="71"/>
      <c r="AL102" s="71"/>
      <c r="AM102" s="71"/>
      <c r="AN102" s="71"/>
      <c r="AO102" s="71"/>
      <c r="AP102" s="71"/>
      <c r="AQ102" s="71"/>
      <c r="AR102" s="71"/>
      <c r="AS102" s="71"/>
      <c r="AT102" s="71"/>
      <c r="AU102" s="71"/>
      <c r="AV102" s="71"/>
      <c r="AW102" s="71"/>
      <c r="AX102" s="79"/>
      <c r="AY102" s="79"/>
      <c r="AZ102" s="79"/>
      <c r="BA102" s="79"/>
      <c r="BB102" s="79"/>
      <c r="BC102" s="79"/>
      <c r="BD102" s="79"/>
      <c r="BE102" s="79"/>
      <c r="BF102" s="79"/>
      <c r="BG102" s="79"/>
      <c r="BH102" s="73"/>
      <c r="BI102" s="73"/>
      <c r="BJ102" s="73"/>
      <c r="BK102" s="73"/>
      <c r="BL102" s="73"/>
      <c r="BM102" s="73"/>
      <c r="BN102" s="73"/>
      <c r="BO102" s="73"/>
      <c r="BP102" s="73"/>
      <c r="BQ102" s="73"/>
      <c r="BR102" s="73"/>
      <c r="BS102" s="73"/>
      <c r="BT102" s="73"/>
      <c r="BU102" s="73"/>
      <c r="BV102" s="73"/>
      <c r="BW102" s="73"/>
      <c r="BX102" s="73"/>
      <c r="BY102" s="73"/>
      <c r="BZ102" s="73"/>
      <c r="CA102" s="73"/>
      <c r="CB102" s="74"/>
      <c r="CC102" s="74"/>
      <c r="CD102" s="74"/>
      <c r="CE102" s="74"/>
      <c r="CF102" s="74"/>
      <c r="CG102" s="73"/>
      <c r="CH102" s="73"/>
      <c r="CI102" s="73"/>
      <c r="CJ102" s="73"/>
      <c r="CK102" s="73"/>
      <c r="CL102" s="73"/>
      <c r="CM102" s="73"/>
      <c r="CN102" s="73"/>
      <c r="CO102" s="73"/>
      <c r="CP102" s="73"/>
      <c r="CQ102" s="74"/>
      <c r="CR102" s="74"/>
      <c r="CS102" s="74"/>
      <c r="CT102" s="74"/>
      <c r="CU102" s="74"/>
      <c r="CV102" s="71"/>
      <c r="CW102" s="71"/>
      <c r="CX102" s="71"/>
      <c r="CY102" s="71"/>
      <c r="CZ102" s="71"/>
      <c r="DA102" s="71"/>
      <c r="DB102" s="71"/>
      <c r="DC102" s="71"/>
      <c r="DD102" s="71"/>
      <c r="DE102" s="71"/>
      <c r="DF102" s="71"/>
      <c r="DH102" s="28"/>
    </row>
    <row r="103" spans="1:112" s="19" customFormat="1" ht="98.25" customHeight="1" x14ac:dyDescent="0.2">
      <c r="A103" s="72"/>
      <c r="B103" s="77"/>
      <c r="C103" s="72"/>
      <c r="D103" s="72"/>
      <c r="E103" s="72"/>
      <c r="F103" s="77"/>
      <c r="G103" s="77"/>
      <c r="H103" s="77"/>
      <c r="I103" s="77"/>
      <c r="J103" s="77"/>
      <c r="K103" s="77"/>
      <c r="L103" s="77"/>
      <c r="M103" s="77"/>
      <c r="N103" s="77"/>
      <c r="O103" s="24" t="s">
        <v>365</v>
      </c>
      <c r="P103" s="24" t="s">
        <v>90</v>
      </c>
      <c r="Q103" s="24" t="s">
        <v>366</v>
      </c>
      <c r="R103" s="77"/>
      <c r="S103" s="78"/>
      <c r="T103" s="76"/>
      <c r="U103" s="76"/>
      <c r="V103" s="76"/>
      <c r="W103" s="76"/>
      <c r="X103" s="76"/>
      <c r="Y103" s="76"/>
      <c r="Z103" s="76"/>
      <c r="AA103" s="76"/>
      <c r="AB103" s="76"/>
      <c r="AC103" s="76"/>
      <c r="AD103" s="71"/>
      <c r="AE103" s="71"/>
      <c r="AF103" s="71"/>
      <c r="AG103" s="71"/>
      <c r="AH103" s="71"/>
      <c r="AI103" s="71"/>
      <c r="AJ103" s="71"/>
      <c r="AK103" s="71"/>
      <c r="AL103" s="71"/>
      <c r="AM103" s="71"/>
      <c r="AN103" s="71"/>
      <c r="AO103" s="71"/>
      <c r="AP103" s="71"/>
      <c r="AQ103" s="71"/>
      <c r="AR103" s="71"/>
      <c r="AS103" s="71"/>
      <c r="AT103" s="71"/>
      <c r="AU103" s="71"/>
      <c r="AV103" s="71"/>
      <c r="AW103" s="71"/>
      <c r="AX103" s="79"/>
      <c r="AY103" s="79"/>
      <c r="AZ103" s="79"/>
      <c r="BA103" s="79"/>
      <c r="BB103" s="79"/>
      <c r="BC103" s="79"/>
      <c r="BD103" s="79"/>
      <c r="BE103" s="79"/>
      <c r="BF103" s="79"/>
      <c r="BG103" s="79"/>
      <c r="BH103" s="73"/>
      <c r="BI103" s="73"/>
      <c r="BJ103" s="73"/>
      <c r="BK103" s="73"/>
      <c r="BL103" s="73"/>
      <c r="BM103" s="73"/>
      <c r="BN103" s="73"/>
      <c r="BO103" s="73"/>
      <c r="BP103" s="73"/>
      <c r="BQ103" s="73"/>
      <c r="BR103" s="73"/>
      <c r="BS103" s="73"/>
      <c r="BT103" s="73"/>
      <c r="BU103" s="73"/>
      <c r="BV103" s="73"/>
      <c r="BW103" s="73"/>
      <c r="BX103" s="73"/>
      <c r="BY103" s="73"/>
      <c r="BZ103" s="73"/>
      <c r="CA103" s="73"/>
      <c r="CB103" s="74"/>
      <c r="CC103" s="74"/>
      <c r="CD103" s="74"/>
      <c r="CE103" s="74"/>
      <c r="CF103" s="74"/>
      <c r="CG103" s="73"/>
      <c r="CH103" s="73"/>
      <c r="CI103" s="73"/>
      <c r="CJ103" s="73"/>
      <c r="CK103" s="73"/>
      <c r="CL103" s="73"/>
      <c r="CM103" s="73"/>
      <c r="CN103" s="73"/>
      <c r="CO103" s="73"/>
      <c r="CP103" s="73"/>
      <c r="CQ103" s="74"/>
      <c r="CR103" s="74"/>
      <c r="CS103" s="74"/>
      <c r="CT103" s="74"/>
      <c r="CU103" s="74"/>
      <c r="CV103" s="71"/>
      <c r="CW103" s="71"/>
      <c r="CX103" s="71"/>
      <c r="CY103" s="71"/>
      <c r="CZ103" s="71"/>
      <c r="DA103" s="71"/>
      <c r="DB103" s="71"/>
      <c r="DC103" s="71"/>
      <c r="DD103" s="71"/>
      <c r="DE103" s="71"/>
      <c r="DF103" s="71"/>
      <c r="DH103" s="28"/>
    </row>
    <row r="104" spans="1:112" s="19" customFormat="1" ht="98.25" customHeight="1" x14ac:dyDescent="0.2">
      <c r="A104" s="72"/>
      <c r="B104" s="77"/>
      <c r="C104" s="72"/>
      <c r="D104" s="72"/>
      <c r="E104" s="72"/>
      <c r="F104" s="77"/>
      <c r="G104" s="77"/>
      <c r="H104" s="77"/>
      <c r="I104" s="77"/>
      <c r="J104" s="77"/>
      <c r="K104" s="77"/>
      <c r="L104" s="77"/>
      <c r="M104" s="77"/>
      <c r="N104" s="77"/>
      <c r="O104" s="24" t="s">
        <v>153</v>
      </c>
      <c r="P104" s="24" t="s">
        <v>367</v>
      </c>
      <c r="Q104" s="24" t="s">
        <v>155</v>
      </c>
      <c r="R104" s="77"/>
      <c r="S104" s="78"/>
      <c r="T104" s="76"/>
      <c r="U104" s="76"/>
      <c r="V104" s="76"/>
      <c r="W104" s="76"/>
      <c r="X104" s="76"/>
      <c r="Y104" s="76"/>
      <c r="Z104" s="76"/>
      <c r="AA104" s="76"/>
      <c r="AB104" s="76"/>
      <c r="AC104" s="76"/>
      <c r="AD104" s="71"/>
      <c r="AE104" s="71"/>
      <c r="AF104" s="71"/>
      <c r="AG104" s="71"/>
      <c r="AH104" s="71"/>
      <c r="AI104" s="71"/>
      <c r="AJ104" s="71"/>
      <c r="AK104" s="71"/>
      <c r="AL104" s="71"/>
      <c r="AM104" s="71"/>
      <c r="AN104" s="71"/>
      <c r="AO104" s="71"/>
      <c r="AP104" s="71"/>
      <c r="AQ104" s="71"/>
      <c r="AR104" s="71"/>
      <c r="AS104" s="71"/>
      <c r="AT104" s="71"/>
      <c r="AU104" s="71"/>
      <c r="AV104" s="71"/>
      <c r="AW104" s="71"/>
      <c r="AX104" s="79"/>
      <c r="AY104" s="79"/>
      <c r="AZ104" s="79"/>
      <c r="BA104" s="79"/>
      <c r="BB104" s="79"/>
      <c r="BC104" s="79"/>
      <c r="BD104" s="79"/>
      <c r="BE104" s="79"/>
      <c r="BF104" s="79"/>
      <c r="BG104" s="79"/>
      <c r="BH104" s="73"/>
      <c r="BI104" s="73"/>
      <c r="BJ104" s="73"/>
      <c r="BK104" s="73"/>
      <c r="BL104" s="73"/>
      <c r="BM104" s="73"/>
      <c r="BN104" s="73"/>
      <c r="BO104" s="73"/>
      <c r="BP104" s="73"/>
      <c r="BQ104" s="73"/>
      <c r="BR104" s="73"/>
      <c r="BS104" s="73"/>
      <c r="BT104" s="73"/>
      <c r="BU104" s="73"/>
      <c r="BV104" s="73"/>
      <c r="BW104" s="73"/>
      <c r="BX104" s="73"/>
      <c r="BY104" s="73"/>
      <c r="BZ104" s="73"/>
      <c r="CA104" s="73"/>
      <c r="CB104" s="74"/>
      <c r="CC104" s="74"/>
      <c r="CD104" s="74"/>
      <c r="CE104" s="74"/>
      <c r="CF104" s="74"/>
      <c r="CG104" s="73"/>
      <c r="CH104" s="73"/>
      <c r="CI104" s="73"/>
      <c r="CJ104" s="73"/>
      <c r="CK104" s="73"/>
      <c r="CL104" s="73"/>
      <c r="CM104" s="73"/>
      <c r="CN104" s="73"/>
      <c r="CO104" s="73"/>
      <c r="CP104" s="73"/>
      <c r="CQ104" s="74"/>
      <c r="CR104" s="74"/>
      <c r="CS104" s="74"/>
      <c r="CT104" s="74"/>
      <c r="CU104" s="74"/>
      <c r="CV104" s="71"/>
      <c r="CW104" s="71"/>
      <c r="CX104" s="71"/>
      <c r="CY104" s="71"/>
      <c r="CZ104" s="71"/>
      <c r="DA104" s="71"/>
      <c r="DB104" s="71"/>
      <c r="DC104" s="71"/>
      <c r="DD104" s="71"/>
      <c r="DE104" s="71"/>
      <c r="DF104" s="71"/>
      <c r="DH104" s="28"/>
    </row>
    <row r="105" spans="1:112" s="19" customFormat="1" ht="98.25" customHeight="1" x14ac:dyDescent="0.2">
      <c r="A105" s="72" t="s">
        <v>368</v>
      </c>
      <c r="B105" s="77" t="s">
        <v>369</v>
      </c>
      <c r="C105" s="72" t="s">
        <v>74</v>
      </c>
      <c r="D105" s="72" t="s">
        <v>241</v>
      </c>
      <c r="E105" s="72" t="s">
        <v>76</v>
      </c>
      <c r="F105" s="77"/>
      <c r="G105" s="77"/>
      <c r="H105" s="77"/>
      <c r="I105" s="77"/>
      <c r="J105" s="77"/>
      <c r="K105" s="77"/>
      <c r="L105" s="77"/>
      <c r="M105" s="77"/>
      <c r="N105" s="77"/>
      <c r="O105" s="24" t="s">
        <v>245</v>
      </c>
      <c r="P105" s="24" t="s">
        <v>78</v>
      </c>
      <c r="Q105" s="24" t="s">
        <v>246</v>
      </c>
      <c r="R105" s="77" t="s">
        <v>247</v>
      </c>
      <c r="S105" s="77" t="s">
        <v>370</v>
      </c>
      <c r="T105" s="76">
        <v>46020.11</v>
      </c>
      <c r="U105" s="76">
        <v>45727.43</v>
      </c>
      <c r="V105" s="76">
        <v>0</v>
      </c>
      <c r="W105" s="76">
        <v>0</v>
      </c>
      <c r="X105" s="76">
        <v>613</v>
      </c>
      <c r="Y105" s="76">
        <v>613</v>
      </c>
      <c r="Z105" s="76">
        <v>0</v>
      </c>
      <c r="AA105" s="76">
        <v>0</v>
      </c>
      <c r="AB105" s="76">
        <v>45407.11</v>
      </c>
      <c r="AC105" s="76">
        <v>45114.43</v>
      </c>
      <c r="AD105" s="71">
        <v>44495.040000000001</v>
      </c>
      <c r="AE105" s="71">
        <v>0</v>
      </c>
      <c r="AF105" s="71">
        <v>0</v>
      </c>
      <c r="AG105" s="71">
        <v>0</v>
      </c>
      <c r="AH105" s="71">
        <v>44495.040000000001</v>
      </c>
      <c r="AI105" s="71">
        <v>38693.980000000003</v>
      </c>
      <c r="AJ105" s="71">
        <v>0</v>
      </c>
      <c r="AK105" s="71">
        <v>0</v>
      </c>
      <c r="AL105" s="71">
        <v>0</v>
      </c>
      <c r="AM105" s="71">
        <v>38693.980000000003</v>
      </c>
      <c r="AN105" s="71">
        <v>38693.980000000003</v>
      </c>
      <c r="AO105" s="71">
        <v>0</v>
      </c>
      <c r="AP105" s="71">
        <v>0</v>
      </c>
      <c r="AQ105" s="71" t="s">
        <v>81</v>
      </c>
      <c r="AR105" s="71">
        <v>38693.980000000003</v>
      </c>
      <c r="AS105" s="71">
        <v>38693.980000000003</v>
      </c>
      <c r="AT105" s="71">
        <v>0</v>
      </c>
      <c r="AU105" s="71">
        <v>0</v>
      </c>
      <c r="AV105" s="71">
        <v>0</v>
      </c>
      <c r="AW105" s="71">
        <v>38693.980000000003</v>
      </c>
      <c r="AX105" s="79">
        <f>AZ105+BB105+BD105+BF105</f>
        <v>46020.1</v>
      </c>
      <c r="AY105" s="79">
        <f>BA105+BC105+BE105+BG105</f>
        <v>45727.4</v>
      </c>
      <c r="AZ105" s="79">
        <v>0</v>
      </c>
      <c r="BA105" s="79">
        <v>0</v>
      </c>
      <c r="BB105" s="79">
        <v>613</v>
      </c>
      <c r="BC105" s="79">
        <v>613</v>
      </c>
      <c r="BD105" s="79">
        <v>0</v>
      </c>
      <c r="BE105" s="79">
        <v>0</v>
      </c>
      <c r="BF105" s="79">
        <v>45407.1</v>
      </c>
      <c r="BG105" s="79">
        <v>45114.400000000001</v>
      </c>
      <c r="BH105" s="74">
        <v>44495.040000000001</v>
      </c>
      <c r="BI105" s="74">
        <v>0</v>
      </c>
      <c r="BJ105" s="74">
        <v>0</v>
      </c>
      <c r="BK105" s="74">
        <v>0</v>
      </c>
      <c r="BL105" s="74">
        <v>44495.040000000001</v>
      </c>
      <c r="BM105" s="74">
        <v>38693.980000000003</v>
      </c>
      <c r="BN105" s="74">
        <v>0</v>
      </c>
      <c r="BO105" s="74">
        <v>0</v>
      </c>
      <c r="BP105" s="74">
        <v>0</v>
      </c>
      <c r="BQ105" s="74">
        <v>38693.980000000003</v>
      </c>
      <c r="BR105" s="74">
        <v>38693.980000000003</v>
      </c>
      <c r="BS105" s="74">
        <v>0</v>
      </c>
      <c r="BT105" s="74">
        <v>0</v>
      </c>
      <c r="BU105" s="74">
        <v>0</v>
      </c>
      <c r="BV105" s="74">
        <v>38693.980000000003</v>
      </c>
      <c r="BW105" s="74">
        <v>38693.980000000003</v>
      </c>
      <c r="BX105" s="74">
        <v>0</v>
      </c>
      <c r="BY105" s="74">
        <v>0</v>
      </c>
      <c r="BZ105" s="74">
        <v>0</v>
      </c>
      <c r="CA105" s="74">
        <v>38693.980000000003</v>
      </c>
      <c r="CB105" s="74">
        <v>46020.11</v>
      </c>
      <c r="CC105" s="74">
        <v>0</v>
      </c>
      <c r="CD105" s="74">
        <v>613</v>
      </c>
      <c r="CE105" s="74">
        <v>0</v>
      </c>
      <c r="CF105" s="74">
        <v>45407.11</v>
      </c>
      <c r="CG105" s="74">
        <v>44495.040000000001</v>
      </c>
      <c r="CH105" s="74">
        <v>0</v>
      </c>
      <c r="CI105" s="74">
        <v>0</v>
      </c>
      <c r="CJ105" s="74">
        <v>0</v>
      </c>
      <c r="CK105" s="74">
        <v>44495.040000000001</v>
      </c>
      <c r="CL105" s="74">
        <v>38693.980000000003</v>
      </c>
      <c r="CM105" s="74">
        <v>0</v>
      </c>
      <c r="CN105" s="74">
        <v>0</v>
      </c>
      <c r="CO105" s="74">
        <v>0</v>
      </c>
      <c r="CP105" s="74">
        <v>38693.980000000003</v>
      </c>
      <c r="CQ105" s="74">
        <v>46020.1</v>
      </c>
      <c r="CR105" s="74">
        <v>0</v>
      </c>
      <c r="CS105" s="74">
        <v>613</v>
      </c>
      <c r="CT105" s="74">
        <v>0</v>
      </c>
      <c r="CU105" s="74">
        <v>45407.1</v>
      </c>
      <c r="CV105" s="71">
        <v>44495.040000000001</v>
      </c>
      <c r="CW105" s="71">
        <v>0</v>
      </c>
      <c r="CX105" s="71">
        <v>0</v>
      </c>
      <c r="CY105" s="71">
        <v>0</v>
      </c>
      <c r="CZ105" s="71">
        <v>44495.040000000001</v>
      </c>
      <c r="DA105" s="71">
        <v>38693.980000000003</v>
      </c>
      <c r="DB105" s="71">
        <v>0</v>
      </c>
      <c r="DC105" s="71">
        <v>0</v>
      </c>
      <c r="DD105" s="71">
        <v>0</v>
      </c>
      <c r="DE105" s="71">
        <v>38693.980000000003</v>
      </c>
      <c r="DF105" s="71" t="s">
        <v>82</v>
      </c>
      <c r="DH105" s="28"/>
    </row>
    <row r="106" spans="1:112" s="19" customFormat="1" ht="98.25" customHeight="1" x14ac:dyDescent="0.2">
      <c r="A106" s="72"/>
      <c r="B106" s="77"/>
      <c r="C106" s="72"/>
      <c r="D106" s="72"/>
      <c r="E106" s="72"/>
      <c r="F106" s="77"/>
      <c r="G106" s="77"/>
      <c r="H106" s="77"/>
      <c r="I106" s="77"/>
      <c r="J106" s="77"/>
      <c r="K106" s="77"/>
      <c r="L106" s="77"/>
      <c r="M106" s="77"/>
      <c r="N106" s="77"/>
      <c r="O106" s="24" t="s">
        <v>371</v>
      </c>
      <c r="P106" s="24" t="s">
        <v>195</v>
      </c>
      <c r="Q106" s="24" t="s">
        <v>372</v>
      </c>
      <c r="R106" s="77"/>
      <c r="S106" s="77"/>
      <c r="T106" s="76"/>
      <c r="U106" s="76"/>
      <c r="V106" s="76"/>
      <c r="W106" s="76"/>
      <c r="X106" s="76"/>
      <c r="Y106" s="76"/>
      <c r="Z106" s="76"/>
      <c r="AA106" s="76"/>
      <c r="AB106" s="76"/>
      <c r="AC106" s="76"/>
      <c r="AD106" s="71"/>
      <c r="AE106" s="71"/>
      <c r="AF106" s="71"/>
      <c r="AG106" s="71"/>
      <c r="AH106" s="71"/>
      <c r="AI106" s="71"/>
      <c r="AJ106" s="71"/>
      <c r="AK106" s="71"/>
      <c r="AL106" s="71"/>
      <c r="AM106" s="71"/>
      <c r="AN106" s="71"/>
      <c r="AO106" s="71"/>
      <c r="AP106" s="71"/>
      <c r="AQ106" s="71"/>
      <c r="AR106" s="71"/>
      <c r="AS106" s="71"/>
      <c r="AT106" s="71"/>
      <c r="AU106" s="71"/>
      <c r="AV106" s="71"/>
      <c r="AW106" s="71"/>
      <c r="AX106" s="79"/>
      <c r="AY106" s="79"/>
      <c r="AZ106" s="79"/>
      <c r="BA106" s="79"/>
      <c r="BB106" s="79"/>
      <c r="BC106" s="79"/>
      <c r="BD106" s="79"/>
      <c r="BE106" s="79"/>
      <c r="BF106" s="79"/>
      <c r="BG106" s="79"/>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1"/>
      <c r="CW106" s="71"/>
      <c r="CX106" s="71"/>
      <c r="CY106" s="71"/>
      <c r="CZ106" s="71"/>
      <c r="DA106" s="71"/>
      <c r="DB106" s="71"/>
      <c r="DC106" s="71"/>
      <c r="DD106" s="71"/>
      <c r="DE106" s="71"/>
      <c r="DF106" s="71"/>
      <c r="DH106" s="28"/>
    </row>
    <row r="107" spans="1:112" s="19" customFormat="1" ht="98.25" customHeight="1" x14ac:dyDescent="0.2">
      <c r="A107" s="72" t="s">
        <v>373</v>
      </c>
      <c r="B107" s="77" t="s">
        <v>374</v>
      </c>
      <c r="C107" s="24" t="s">
        <v>74</v>
      </c>
      <c r="D107" s="24" t="s">
        <v>375</v>
      </c>
      <c r="E107" s="24" t="s">
        <v>76</v>
      </c>
      <c r="F107" s="77"/>
      <c r="G107" s="77"/>
      <c r="H107" s="77"/>
      <c r="I107" s="72" t="s">
        <v>376</v>
      </c>
      <c r="J107" s="72" t="s">
        <v>377</v>
      </c>
      <c r="K107" s="72" t="s">
        <v>378</v>
      </c>
      <c r="L107" s="77"/>
      <c r="M107" s="77"/>
      <c r="N107" s="77"/>
      <c r="O107" s="24" t="s">
        <v>379</v>
      </c>
      <c r="P107" s="24" t="s">
        <v>380</v>
      </c>
      <c r="Q107" s="24" t="s">
        <v>381</v>
      </c>
      <c r="R107" s="77" t="s">
        <v>382</v>
      </c>
      <c r="S107" s="78" t="s">
        <v>383</v>
      </c>
      <c r="T107" s="76">
        <v>12338</v>
      </c>
      <c r="U107" s="76">
        <v>12187.82</v>
      </c>
      <c r="V107" s="76"/>
      <c r="W107" s="76"/>
      <c r="X107" s="76"/>
      <c r="Y107" s="76"/>
      <c r="Z107" s="76"/>
      <c r="AA107" s="76"/>
      <c r="AB107" s="76">
        <v>12338</v>
      </c>
      <c r="AC107" s="76">
        <v>12187.82</v>
      </c>
      <c r="AD107" s="71">
        <v>9474</v>
      </c>
      <c r="AE107" s="71"/>
      <c r="AF107" s="71"/>
      <c r="AG107" s="71"/>
      <c r="AH107" s="71">
        <v>9474</v>
      </c>
      <c r="AI107" s="71">
        <v>12600</v>
      </c>
      <c r="AJ107" s="71"/>
      <c r="AK107" s="71"/>
      <c r="AL107" s="71"/>
      <c r="AM107" s="71">
        <v>12600</v>
      </c>
      <c r="AN107" s="71">
        <v>12600</v>
      </c>
      <c r="AO107" s="71"/>
      <c r="AP107" s="71"/>
      <c r="AQ107" s="71"/>
      <c r="AR107" s="71">
        <v>12600</v>
      </c>
      <c r="AS107" s="71">
        <v>12600</v>
      </c>
      <c r="AT107" s="71"/>
      <c r="AU107" s="71"/>
      <c r="AV107" s="71"/>
      <c r="AW107" s="71">
        <v>12600</v>
      </c>
      <c r="AX107" s="79">
        <v>12338</v>
      </c>
      <c r="AY107" s="79">
        <v>12187.8</v>
      </c>
      <c r="AZ107" s="79"/>
      <c r="BA107" s="79"/>
      <c r="BB107" s="79"/>
      <c r="BC107" s="79"/>
      <c r="BD107" s="79"/>
      <c r="BE107" s="79"/>
      <c r="BF107" s="79">
        <v>12338</v>
      </c>
      <c r="BG107" s="79">
        <v>12187.8</v>
      </c>
      <c r="BH107" s="74">
        <v>9474</v>
      </c>
      <c r="BI107" s="74"/>
      <c r="BJ107" s="74"/>
      <c r="BK107" s="74"/>
      <c r="BL107" s="74">
        <v>9474</v>
      </c>
      <c r="BM107" s="74">
        <v>12600</v>
      </c>
      <c r="BN107" s="74"/>
      <c r="BO107" s="74"/>
      <c r="BP107" s="74"/>
      <c r="BQ107" s="74">
        <v>12600</v>
      </c>
      <c r="BR107" s="74">
        <v>12600</v>
      </c>
      <c r="BS107" s="74"/>
      <c r="BT107" s="74"/>
      <c r="BU107" s="74"/>
      <c r="BV107" s="74">
        <v>12600</v>
      </c>
      <c r="BW107" s="74">
        <v>12600</v>
      </c>
      <c r="BX107" s="74"/>
      <c r="BY107" s="74"/>
      <c r="BZ107" s="74"/>
      <c r="CA107" s="74">
        <v>12600</v>
      </c>
      <c r="CB107" s="74">
        <v>12338</v>
      </c>
      <c r="CC107" s="74"/>
      <c r="CD107" s="74"/>
      <c r="CE107" s="74"/>
      <c r="CF107" s="74">
        <v>12338</v>
      </c>
      <c r="CG107" s="74">
        <v>9474</v>
      </c>
      <c r="CH107" s="74"/>
      <c r="CI107" s="74"/>
      <c r="CJ107" s="74"/>
      <c r="CK107" s="74">
        <v>9474</v>
      </c>
      <c r="CL107" s="74">
        <v>12600</v>
      </c>
      <c r="CM107" s="74"/>
      <c r="CN107" s="74"/>
      <c r="CO107" s="74"/>
      <c r="CP107" s="74">
        <v>12600</v>
      </c>
      <c r="CQ107" s="74">
        <v>12338</v>
      </c>
      <c r="CR107" s="74"/>
      <c r="CS107" s="74"/>
      <c r="CT107" s="74"/>
      <c r="CU107" s="74">
        <v>12338</v>
      </c>
      <c r="CV107" s="71">
        <v>9474</v>
      </c>
      <c r="CW107" s="71"/>
      <c r="CX107" s="71"/>
      <c r="CY107" s="71"/>
      <c r="CZ107" s="71">
        <v>9474</v>
      </c>
      <c r="DA107" s="71">
        <v>12600</v>
      </c>
      <c r="DB107" s="71"/>
      <c r="DC107" s="71"/>
      <c r="DD107" s="71"/>
      <c r="DE107" s="71">
        <v>12600</v>
      </c>
      <c r="DF107" s="71" t="s">
        <v>82</v>
      </c>
      <c r="DH107" s="28"/>
    </row>
    <row r="108" spans="1:112" s="19" customFormat="1" ht="98.25" customHeight="1" x14ac:dyDescent="0.2">
      <c r="A108" s="72"/>
      <c r="B108" s="77"/>
      <c r="C108" s="72" t="s">
        <v>384</v>
      </c>
      <c r="D108" s="72" t="s">
        <v>385</v>
      </c>
      <c r="E108" s="72" t="s">
        <v>386</v>
      </c>
      <c r="F108" s="77"/>
      <c r="G108" s="77"/>
      <c r="H108" s="77"/>
      <c r="I108" s="72"/>
      <c r="J108" s="72"/>
      <c r="K108" s="72"/>
      <c r="L108" s="77"/>
      <c r="M108" s="77"/>
      <c r="N108" s="77"/>
      <c r="O108" s="24" t="s">
        <v>387</v>
      </c>
      <c r="P108" s="24" t="s">
        <v>195</v>
      </c>
      <c r="Q108" s="24" t="s">
        <v>388</v>
      </c>
      <c r="R108" s="77"/>
      <c r="S108" s="78"/>
      <c r="T108" s="76"/>
      <c r="U108" s="76"/>
      <c r="V108" s="76"/>
      <c r="W108" s="76"/>
      <c r="X108" s="76"/>
      <c r="Y108" s="76"/>
      <c r="Z108" s="76"/>
      <c r="AA108" s="76"/>
      <c r="AB108" s="76"/>
      <c r="AC108" s="76"/>
      <c r="AD108" s="71"/>
      <c r="AE108" s="71"/>
      <c r="AF108" s="71"/>
      <c r="AG108" s="71"/>
      <c r="AH108" s="71"/>
      <c r="AI108" s="71"/>
      <c r="AJ108" s="71"/>
      <c r="AK108" s="71"/>
      <c r="AL108" s="71"/>
      <c r="AM108" s="71"/>
      <c r="AN108" s="71"/>
      <c r="AO108" s="71"/>
      <c r="AP108" s="71"/>
      <c r="AQ108" s="71"/>
      <c r="AR108" s="71"/>
      <c r="AS108" s="71"/>
      <c r="AT108" s="71"/>
      <c r="AU108" s="71"/>
      <c r="AV108" s="71"/>
      <c r="AW108" s="71"/>
      <c r="AX108" s="79"/>
      <c r="AY108" s="79"/>
      <c r="AZ108" s="79"/>
      <c r="BA108" s="79"/>
      <c r="BB108" s="79"/>
      <c r="BC108" s="79"/>
      <c r="BD108" s="79"/>
      <c r="BE108" s="79"/>
      <c r="BF108" s="79"/>
      <c r="BG108" s="79"/>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1"/>
      <c r="CW108" s="71"/>
      <c r="CX108" s="71"/>
      <c r="CY108" s="71"/>
      <c r="CZ108" s="71"/>
      <c r="DA108" s="71"/>
      <c r="DB108" s="71"/>
      <c r="DC108" s="71"/>
      <c r="DD108" s="71"/>
      <c r="DE108" s="71"/>
      <c r="DF108" s="71"/>
      <c r="DH108" s="28"/>
    </row>
    <row r="109" spans="1:112" s="19" customFormat="1" ht="98.25" customHeight="1" x14ac:dyDescent="0.2">
      <c r="A109" s="72"/>
      <c r="B109" s="77"/>
      <c r="C109" s="72"/>
      <c r="D109" s="72"/>
      <c r="E109" s="72"/>
      <c r="F109" s="77"/>
      <c r="G109" s="77"/>
      <c r="H109" s="77"/>
      <c r="I109" s="72"/>
      <c r="J109" s="72"/>
      <c r="K109" s="72"/>
      <c r="L109" s="77"/>
      <c r="M109" s="77"/>
      <c r="N109" s="77"/>
      <c r="O109" s="24" t="s">
        <v>197</v>
      </c>
      <c r="P109" s="24" t="s">
        <v>389</v>
      </c>
      <c r="Q109" s="24" t="s">
        <v>199</v>
      </c>
      <c r="R109" s="77"/>
      <c r="S109" s="78"/>
      <c r="T109" s="76"/>
      <c r="U109" s="76"/>
      <c r="V109" s="76"/>
      <c r="W109" s="76"/>
      <c r="X109" s="76"/>
      <c r="Y109" s="76"/>
      <c r="Z109" s="76"/>
      <c r="AA109" s="76"/>
      <c r="AB109" s="76"/>
      <c r="AC109" s="76"/>
      <c r="AD109" s="71"/>
      <c r="AE109" s="71"/>
      <c r="AF109" s="71"/>
      <c r="AG109" s="71"/>
      <c r="AH109" s="71"/>
      <c r="AI109" s="71"/>
      <c r="AJ109" s="71"/>
      <c r="AK109" s="71"/>
      <c r="AL109" s="71"/>
      <c r="AM109" s="71"/>
      <c r="AN109" s="71"/>
      <c r="AO109" s="71"/>
      <c r="AP109" s="71"/>
      <c r="AQ109" s="71"/>
      <c r="AR109" s="71"/>
      <c r="AS109" s="71"/>
      <c r="AT109" s="71"/>
      <c r="AU109" s="71"/>
      <c r="AV109" s="71"/>
      <c r="AW109" s="71"/>
      <c r="AX109" s="79"/>
      <c r="AY109" s="79"/>
      <c r="AZ109" s="79"/>
      <c r="BA109" s="79"/>
      <c r="BB109" s="79"/>
      <c r="BC109" s="79"/>
      <c r="BD109" s="79"/>
      <c r="BE109" s="79"/>
      <c r="BF109" s="79"/>
      <c r="BG109" s="79"/>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1"/>
      <c r="CW109" s="71"/>
      <c r="CX109" s="71"/>
      <c r="CY109" s="71"/>
      <c r="CZ109" s="71"/>
      <c r="DA109" s="71"/>
      <c r="DB109" s="71"/>
      <c r="DC109" s="71"/>
      <c r="DD109" s="71"/>
      <c r="DE109" s="71"/>
      <c r="DF109" s="71"/>
      <c r="DH109" s="28"/>
    </row>
    <row r="110" spans="1:112" s="19" customFormat="1" ht="98.25" customHeight="1" x14ac:dyDescent="0.2">
      <c r="A110" s="72" t="s">
        <v>390</v>
      </c>
      <c r="B110" s="77" t="s">
        <v>391</v>
      </c>
      <c r="C110" s="72" t="s">
        <v>74</v>
      </c>
      <c r="D110" s="72" t="s">
        <v>392</v>
      </c>
      <c r="E110" s="72" t="s">
        <v>76</v>
      </c>
      <c r="F110" s="77"/>
      <c r="G110" s="77"/>
      <c r="H110" s="77"/>
      <c r="I110" s="77"/>
      <c r="J110" s="77"/>
      <c r="K110" s="77"/>
      <c r="L110" s="77"/>
      <c r="M110" s="77"/>
      <c r="N110" s="77"/>
      <c r="O110" s="24" t="s">
        <v>393</v>
      </c>
      <c r="P110" s="24" t="s">
        <v>380</v>
      </c>
      <c r="Q110" s="24" t="s">
        <v>394</v>
      </c>
      <c r="R110" s="77" t="s">
        <v>233</v>
      </c>
      <c r="S110" s="78" t="s">
        <v>395</v>
      </c>
      <c r="T110" s="76">
        <v>18290.97</v>
      </c>
      <c r="U110" s="76">
        <v>18290.97</v>
      </c>
      <c r="V110" s="76"/>
      <c r="W110" s="76"/>
      <c r="X110" s="76"/>
      <c r="Y110" s="76"/>
      <c r="Z110" s="76"/>
      <c r="AA110" s="76"/>
      <c r="AB110" s="76">
        <v>18290.97</v>
      </c>
      <c r="AC110" s="76">
        <v>18290.97</v>
      </c>
      <c r="AD110" s="71">
        <v>0</v>
      </c>
      <c r="AE110" s="71"/>
      <c r="AF110" s="71"/>
      <c r="AG110" s="71"/>
      <c r="AH110" s="71">
        <v>0</v>
      </c>
      <c r="AI110" s="71">
        <v>0</v>
      </c>
      <c r="AJ110" s="71"/>
      <c r="AK110" s="71"/>
      <c r="AL110" s="71"/>
      <c r="AM110" s="71">
        <v>0</v>
      </c>
      <c r="AN110" s="71">
        <v>0</v>
      </c>
      <c r="AO110" s="71"/>
      <c r="AP110" s="71"/>
      <c r="AQ110" s="71"/>
      <c r="AR110" s="71">
        <v>0</v>
      </c>
      <c r="AS110" s="71">
        <v>0</v>
      </c>
      <c r="AT110" s="71"/>
      <c r="AU110" s="71"/>
      <c r="AV110" s="71"/>
      <c r="AW110" s="71">
        <v>0</v>
      </c>
      <c r="AX110" s="79">
        <v>18291</v>
      </c>
      <c r="AY110" s="79">
        <v>18291</v>
      </c>
      <c r="AZ110" s="79"/>
      <c r="BA110" s="79"/>
      <c r="BB110" s="79"/>
      <c r="BC110" s="79"/>
      <c r="BD110" s="79"/>
      <c r="BE110" s="79"/>
      <c r="BF110" s="79">
        <v>18291</v>
      </c>
      <c r="BG110" s="79">
        <v>18291</v>
      </c>
      <c r="BH110" s="74">
        <v>0</v>
      </c>
      <c r="BI110" s="74"/>
      <c r="BJ110" s="74"/>
      <c r="BK110" s="74"/>
      <c r="BL110" s="74">
        <v>0</v>
      </c>
      <c r="BM110" s="74">
        <v>0</v>
      </c>
      <c r="BN110" s="74"/>
      <c r="BO110" s="74"/>
      <c r="BP110" s="74"/>
      <c r="BQ110" s="74">
        <v>0</v>
      </c>
      <c r="BR110" s="74">
        <v>0</v>
      </c>
      <c r="BS110" s="74"/>
      <c r="BT110" s="74"/>
      <c r="BU110" s="74"/>
      <c r="BV110" s="74">
        <v>0</v>
      </c>
      <c r="BW110" s="74">
        <v>0</v>
      </c>
      <c r="BX110" s="74"/>
      <c r="BY110" s="74"/>
      <c r="BZ110" s="74"/>
      <c r="CA110" s="74">
        <v>0</v>
      </c>
      <c r="CB110" s="74">
        <v>18290.97</v>
      </c>
      <c r="CC110" s="74"/>
      <c r="CD110" s="74"/>
      <c r="CE110" s="74"/>
      <c r="CF110" s="74">
        <v>18290.97</v>
      </c>
      <c r="CG110" s="74">
        <v>0</v>
      </c>
      <c r="CH110" s="74"/>
      <c r="CI110" s="74"/>
      <c r="CJ110" s="74"/>
      <c r="CK110" s="74">
        <v>0</v>
      </c>
      <c r="CL110" s="74">
        <v>0</v>
      </c>
      <c r="CM110" s="74"/>
      <c r="CN110" s="74"/>
      <c r="CO110" s="74"/>
      <c r="CP110" s="74">
        <v>0</v>
      </c>
      <c r="CQ110" s="74">
        <v>18291</v>
      </c>
      <c r="CR110" s="74"/>
      <c r="CS110" s="74"/>
      <c r="CT110" s="74"/>
      <c r="CU110" s="74">
        <v>18291</v>
      </c>
      <c r="CV110" s="71">
        <v>0</v>
      </c>
      <c r="CW110" s="71"/>
      <c r="CX110" s="71"/>
      <c r="CY110" s="71"/>
      <c r="CZ110" s="71">
        <v>0</v>
      </c>
      <c r="DA110" s="71">
        <v>0</v>
      </c>
      <c r="DB110" s="71"/>
      <c r="DC110" s="71"/>
      <c r="DD110" s="71"/>
      <c r="DE110" s="71">
        <v>0</v>
      </c>
      <c r="DF110" s="71" t="s">
        <v>82</v>
      </c>
      <c r="DH110" s="28"/>
    </row>
    <row r="111" spans="1:112" s="19" customFormat="1" ht="98.25" customHeight="1" x14ac:dyDescent="0.2">
      <c r="A111" s="72"/>
      <c r="B111" s="77"/>
      <c r="C111" s="72"/>
      <c r="D111" s="72"/>
      <c r="E111" s="72"/>
      <c r="F111" s="77"/>
      <c r="G111" s="77"/>
      <c r="H111" s="77"/>
      <c r="I111" s="77"/>
      <c r="J111" s="77"/>
      <c r="K111" s="77"/>
      <c r="L111" s="77"/>
      <c r="M111" s="77"/>
      <c r="N111" s="77"/>
      <c r="O111" s="24" t="s">
        <v>178</v>
      </c>
      <c r="P111" s="24" t="s">
        <v>396</v>
      </c>
      <c r="Q111" s="24" t="s">
        <v>180</v>
      </c>
      <c r="R111" s="77"/>
      <c r="S111" s="78"/>
      <c r="T111" s="76"/>
      <c r="U111" s="76"/>
      <c r="V111" s="76"/>
      <c r="W111" s="76"/>
      <c r="X111" s="76"/>
      <c r="Y111" s="76"/>
      <c r="Z111" s="76"/>
      <c r="AA111" s="76"/>
      <c r="AB111" s="76"/>
      <c r="AC111" s="76"/>
      <c r="AD111" s="71"/>
      <c r="AE111" s="71"/>
      <c r="AF111" s="71"/>
      <c r="AG111" s="71"/>
      <c r="AH111" s="71"/>
      <c r="AI111" s="71"/>
      <c r="AJ111" s="71"/>
      <c r="AK111" s="71"/>
      <c r="AL111" s="71"/>
      <c r="AM111" s="71"/>
      <c r="AN111" s="71"/>
      <c r="AO111" s="71"/>
      <c r="AP111" s="71"/>
      <c r="AQ111" s="71"/>
      <c r="AR111" s="71"/>
      <c r="AS111" s="71"/>
      <c r="AT111" s="71"/>
      <c r="AU111" s="71"/>
      <c r="AV111" s="71"/>
      <c r="AW111" s="71"/>
      <c r="AX111" s="79"/>
      <c r="AY111" s="79"/>
      <c r="AZ111" s="79"/>
      <c r="BA111" s="79"/>
      <c r="BB111" s="79"/>
      <c r="BC111" s="79"/>
      <c r="BD111" s="79"/>
      <c r="BE111" s="79"/>
      <c r="BF111" s="79"/>
      <c r="BG111" s="79"/>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1"/>
      <c r="CW111" s="71"/>
      <c r="CX111" s="71"/>
      <c r="CY111" s="71"/>
      <c r="CZ111" s="71"/>
      <c r="DA111" s="71"/>
      <c r="DB111" s="71"/>
      <c r="DC111" s="71"/>
      <c r="DD111" s="71"/>
      <c r="DE111" s="71"/>
      <c r="DF111" s="71"/>
      <c r="DH111" s="28"/>
    </row>
    <row r="112" spans="1:112" s="19" customFormat="1" ht="98.25" customHeight="1" x14ac:dyDescent="0.2">
      <c r="A112" s="72" t="s">
        <v>397</v>
      </c>
      <c r="B112" s="77" t="s">
        <v>398</v>
      </c>
      <c r="C112" s="24" t="s">
        <v>399</v>
      </c>
      <c r="D112" s="24" t="s">
        <v>400</v>
      </c>
      <c r="E112" s="24" t="s">
        <v>401</v>
      </c>
      <c r="F112" s="77"/>
      <c r="G112" s="77"/>
      <c r="H112" s="77"/>
      <c r="I112" s="72" t="s">
        <v>402</v>
      </c>
      <c r="J112" s="72" t="s">
        <v>403</v>
      </c>
      <c r="K112" s="72" t="s">
        <v>404</v>
      </c>
      <c r="L112" s="77"/>
      <c r="M112" s="77"/>
      <c r="N112" s="77"/>
      <c r="O112" s="24" t="s">
        <v>405</v>
      </c>
      <c r="P112" s="24" t="s">
        <v>78</v>
      </c>
      <c r="Q112" s="24" t="s">
        <v>246</v>
      </c>
      <c r="R112" s="77" t="s">
        <v>406</v>
      </c>
      <c r="S112" s="78" t="s">
        <v>407</v>
      </c>
      <c r="T112" s="76">
        <v>57867.94</v>
      </c>
      <c r="U112" s="76">
        <v>57848.480000000003</v>
      </c>
      <c r="V112" s="76">
        <v>500.06</v>
      </c>
      <c r="W112" s="76">
        <v>500.06</v>
      </c>
      <c r="X112" s="76">
        <v>392.9</v>
      </c>
      <c r="Y112" s="76">
        <v>392.9</v>
      </c>
      <c r="Z112" s="76">
        <v>0</v>
      </c>
      <c r="AA112" s="76">
        <v>0</v>
      </c>
      <c r="AB112" s="76">
        <v>56974.98</v>
      </c>
      <c r="AC112" s="76">
        <v>56955.519999999997</v>
      </c>
      <c r="AD112" s="71">
        <v>86243.45</v>
      </c>
      <c r="AE112" s="71">
        <v>10503.44</v>
      </c>
      <c r="AF112" s="71">
        <v>4465.4799999999996</v>
      </c>
      <c r="AG112" s="71">
        <v>0</v>
      </c>
      <c r="AH112" s="71">
        <v>71274.53</v>
      </c>
      <c r="AI112" s="71">
        <v>58265.22</v>
      </c>
      <c r="AJ112" s="71">
        <v>416.91</v>
      </c>
      <c r="AK112" s="71">
        <v>327.57</v>
      </c>
      <c r="AL112" s="71">
        <v>0</v>
      </c>
      <c r="AM112" s="71">
        <v>57520.74</v>
      </c>
      <c r="AN112" s="71">
        <v>58288.94</v>
      </c>
      <c r="AO112" s="71">
        <v>410.09</v>
      </c>
      <c r="AP112" s="71">
        <v>349.34</v>
      </c>
      <c r="AQ112" s="71" t="s">
        <v>81</v>
      </c>
      <c r="AR112" s="71">
        <v>57529.51</v>
      </c>
      <c r="AS112" s="71">
        <v>58288.94</v>
      </c>
      <c r="AT112" s="71">
        <v>410.09</v>
      </c>
      <c r="AU112" s="71">
        <v>349.34</v>
      </c>
      <c r="AV112" s="71">
        <v>0</v>
      </c>
      <c r="AW112" s="71">
        <v>57529.51</v>
      </c>
      <c r="AX112" s="79">
        <f>AZ112+BB112+BD112+BF112</f>
        <v>57868</v>
      </c>
      <c r="AY112" s="79">
        <f>BA112+BC112+BE112+BG112</f>
        <v>57848.5</v>
      </c>
      <c r="AZ112" s="79">
        <v>500.1</v>
      </c>
      <c r="BA112" s="79">
        <v>500.1</v>
      </c>
      <c r="BB112" s="79">
        <v>392.9</v>
      </c>
      <c r="BC112" s="79">
        <v>392.9</v>
      </c>
      <c r="BD112" s="79">
        <v>0</v>
      </c>
      <c r="BE112" s="79">
        <v>0</v>
      </c>
      <c r="BF112" s="79">
        <v>56975</v>
      </c>
      <c r="BG112" s="79">
        <v>56955.5</v>
      </c>
      <c r="BH112" s="74">
        <v>86243.45</v>
      </c>
      <c r="BI112" s="74">
        <v>10503.44</v>
      </c>
      <c r="BJ112" s="74">
        <v>4465.4799999999996</v>
      </c>
      <c r="BK112" s="74">
        <v>0</v>
      </c>
      <c r="BL112" s="74">
        <v>71274.53</v>
      </c>
      <c r="BM112" s="74">
        <v>58265.22</v>
      </c>
      <c r="BN112" s="74">
        <v>416.91</v>
      </c>
      <c r="BO112" s="74">
        <v>327.57</v>
      </c>
      <c r="BP112" s="74">
        <v>0</v>
      </c>
      <c r="BQ112" s="74">
        <v>57520.74</v>
      </c>
      <c r="BR112" s="74">
        <v>58288.94</v>
      </c>
      <c r="BS112" s="74">
        <v>410.09</v>
      </c>
      <c r="BT112" s="74">
        <v>349.34</v>
      </c>
      <c r="BU112" s="74">
        <v>0</v>
      </c>
      <c r="BV112" s="74">
        <v>57529.51</v>
      </c>
      <c r="BW112" s="74">
        <v>58288.94</v>
      </c>
      <c r="BX112" s="74">
        <v>410.09</v>
      </c>
      <c r="BY112" s="74">
        <v>349.34</v>
      </c>
      <c r="BZ112" s="74">
        <v>0</v>
      </c>
      <c r="CA112" s="74">
        <v>57529.51</v>
      </c>
      <c r="CB112" s="74">
        <v>57867.94</v>
      </c>
      <c r="CC112" s="74">
        <v>500.06</v>
      </c>
      <c r="CD112" s="74">
        <v>392.9</v>
      </c>
      <c r="CE112" s="74">
        <v>0</v>
      </c>
      <c r="CF112" s="74">
        <v>56974.98</v>
      </c>
      <c r="CG112" s="74">
        <v>86243.45</v>
      </c>
      <c r="CH112" s="74">
        <v>10503.44</v>
      </c>
      <c r="CI112" s="74">
        <v>4465.4799999999996</v>
      </c>
      <c r="CJ112" s="74">
        <v>0</v>
      </c>
      <c r="CK112" s="74">
        <v>71274.53</v>
      </c>
      <c r="CL112" s="74">
        <v>58265.22</v>
      </c>
      <c r="CM112" s="74">
        <v>416.91</v>
      </c>
      <c r="CN112" s="74">
        <v>327.57</v>
      </c>
      <c r="CO112" s="74">
        <v>0</v>
      </c>
      <c r="CP112" s="74">
        <v>57520.74</v>
      </c>
      <c r="CQ112" s="74">
        <f>SUM(CR112:CU115)</f>
        <v>57868</v>
      </c>
      <c r="CR112" s="74">
        <v>500.1</v>
      </c>
      <c r="CS112" s="74">
        <v>392.9</v>
      </c>
      <c r="CT112" s="74">
        <v>0</v>
      </c>
      <c r="CU112" s="74">
        <v>56975</v>
      </c>
      <c r="CV112" s="71">
        <v>86243.45</v>
      </c>
      <c r="CW112" s="71">
        <v>10503.44</v>
      </c>
      <c r="CX112" s="71">
        <v>4465.4799999999996</v>
      </c>
      <c r="CY112" s="71">
        <v>0</v>
      </c>
      <c r="CZ112" s="71">
        <v>71274.53</v>
      </c>
      <c r="DA112" s="71">
        <v>58265.22</v>
      </c>
      <c r="DB112" s="71">
        <v>416.91</v>
      </c>
      <c r="DC112" s="71">
        <v>327.57</v>
      </c>
      <c r="DD112" s="71">
        <v>0</v>
      </c>
      <c r="DE112" s="71">
        <v>57520.74</v>
      </c>
      <c r="DF112" s="71" t="s">
        <v>82</v>
      </c>
      <c r="DH112" s="28"/>
    </row>
    <row r="113" spans="1:112" s="19" customFormat="1" ht="98.25" customHeight="1" x14ac:dyDescent="0.2">
      <c r="A113" s="72"/>
      <c r="B113" s="77"/>
      <c r="C113" s="24" t="s">
        <v>191</v>
      </c>
      <c r="D113" s="24" t="s">
        <v>408</v>
      </c>
      <c r="E113" s="24" t="s">
        <v>193</v>
      </c>
      <c r="F113" s="77"/>
      <c r="G113" s="77"/>
      <c r="H113" s="77"/>
      <c r="I113" s="72"/>
      <c r="J113" s="72"/>
      <c r="K113" s="72"/>
      <c r="L113" s="77"/>
      <c r="M113" s="77"/>
      <c r="N113" s="77"/>
      <c r="O113" s="24" t="s">
        <v>409</v>
      </c>
      <c r="P113" s="24" t="s">
        <v>195</v>
      </c>
      <c r="Q113" s="24" t="s">
        <v>410</v>
      </c>
      <c r="R113" s="77"/>
      <c r="S113" s="78"/>
      <c r="T113" s="76"/>
      <c r="U113" s="76"/>
      <c r="V113" s="76"/>
      <c r="W113" s="76"/>
      <c r="X113" s="76"/>
      <c r="Y113" s="76"/>
      <c r="Z113" s="76"/>
      <c r="AA113" s="76"/>
      <c r="AB113" s="76"/>
      <c r="AC113" s="76"/>
      <c r="AD113" s="71"/>
      <c r="AE113" s="71"/>
      <c r="AF113" s="71"/>
      <c r="AG113" s="71"/>
      <c r="AH113" s="71"/>
      <c r="AI113" s="71"/>
      <c r="AJ113" s="71"/>
      <c r="AK113" s="71"/>
      <c r="AL113" s="71"/>
      <c r="AM113" s="71"/>
      <c r="AN113" s="71"/>
      <c r="AO113" s="71"/>
      <c r="AP113" s="71"/>
      <c r="AQ113" s="71"/>
      <c r="AR113" s="71"/>
      <c r="AS113" s="71"/>
      <c r="AT113" s="71"/>
      <c r="AU113" s="71"/>
      <c r="AV113" s="71"/>
      <c r="AW113" s="71"/>
      <c r="AX113" s="79"/>
      <c r="AY113" s="79"/>
      <c r="AZ113" s="79"/>
      <c r="BA113" s="79"/>
      <c r="BB113" s="79"/>
      <c r="BC113" s="79"/>
      <c r="BD113" s="79"/>
      <c r="BE113" s="79"/>
      <c r="BF113" s="79"/>
      <c r="BG113" s="79"/>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1"/>
      <c r="CW113" s="71"/>
      <c r="CX113" s="71"/>
      <c r="CY113" s="71"/>
      <c r="CZ113" s="71"/>
      <c r="DA113" s="71"/>
      <c r="DB113" s="71"/>
      <c r="DC113" s="71"/>
      <c r="DD113" s="71"/>
      <c r="DE113" s="71"/>
      <c r="DF113" s="71"/>
      <c r="DH113" s="28"/>
    </row>
    <row r="114" spans="1:112" s="19" customFormat="1" ht="98.25" customHeight="1" x14ac:dyDescent="0.2">
      <c r="A114" s="72"/>
      <c r="B114" s="77"/>
      <c r="C114" s="72" t="s">
        <v>411</v>
      </c>
      <c r="D114" s="72" t="s">
        <v>412</v>
      </c>
      <c r="E114" s="72" t="s">
        <v>413</v>
      </c>
      <c r="F114" s="77"/>
      <c r="G114" s="77"/>
      <c r="H114" s="77"/>
      <c r="I114" s="72"/>
      <c r="J114" s="72"/>
      <c r="K114" s="72"/>
      <c r="L114" s="77"/>
      <c r="M114" s="77"/>
      <c r="N114" s="77"/>
      <c r="O114" s="24" t="s">
        <v>414</v>
      </c>
      <c r="P114" s="24" t="s">
        <v>254</v>
      </c>
      <c r="Q114" s="24" t="s">
        <v>415</v>
      </c>
      <c r="R114" s="77"/>
      <c r="S114" s="78"/>
      <c r="T114" s="76"/>
      <c r="U114" s="76"/>
      <c r="V114" s="76"/>
      <c r="W114" s="76"/>
      <c r="X114" s="76"/>
      <c r="Y114" s="76"/>
      <c r="Z114" s="76"/>
      <c r="AA114" s="76"/>
      <c r="AB114" s="76"/>
      <c r="AC114" s="76"/>
      <c r="AD114" s="71"/>
      <c r="AE114" s="71"/>
      <c r="AF114" s="71"/>
      <c r="AG114" s="71"/>
      <c r="AH114" s="71"/>
      <c r="AI114" s="71"/>
      <c r="AJ114" s="71"/>
      <c r="AK114" s="71"/>
      <c r="AL114" s="71"/>
      <c r="AM114" s="71"/>
      <c r="AN114" s="71"/>
      <c r="AO114" s="71"/>
      <c r="AP114" s="71"/>
      <c r="AQ114" s="71"/>
      <c r="AR114" s="71"/>
      <c r="AS114" s="71"/>
      <c r="AT114" s="71"/>
      <c r="AU114" s="71"/>
      <c r="AV114" s="71"/>
      <c r="AW114" s="71"/>
      <c r="AX114" s="79"/>
      <c r="AY114" s="79"/>
      <c r="AZ114" s="79"/>
      <c r="BA114" s="79"/>
      <c r="BB114" s="79"/>
      <c r="BC114" s="79"/>
      <c r="BD114" s="79"/>
      <c r="BE114" s="79"/>
      <c r="BF114" s="79"/>
      <c r="BG114" s="79"/>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1"/>
      <c r="CW114" s="71"/>
      <c r="CX114" s="71"/>
      <c r="CY114" s="71"/>
      <c r="CZ114" s="71"/>
      <c r="DA114" s="71"/>
      <c r="DB114" s="71"/>
      <c r="DC114" s="71"/>
      <c r="DD114" s="71"/>
      <c r="DE114" s="71"/>
      <c r="DF114" s="71"/>
      <c r="DH114" s="28"/>
    </row>
    <row r="115" spans="1:112" s="19" customFormat="1" ht="98.25" customHeight="1" x14ac:dyDescent="0.2">
      <c r="A115" s="72"/>
      <c r="B115" s="77"/>
      <c r="C115" s="72"/>
      <c r="D115" s="72"/>
      <c r="E115" s="72"/>
      <c r="F115" s="77"/>
      <c r="G115" s="77"/>
      <c r="H115" s="77"/>
      <c r="I115" s="72"/>
      <c r="J115" s="72"/>
      <c r="K115" s="72"/>
      <c r="L115" s="77"/>
      <c r="M115" s="77"/>
      <c r="N115" s="77"/>
      <c r="O115" s="24" t="s">
        <v>153</v>
      </c>
      <c r="P115" s="24" t="s">
        <v>416</v>
      </c>
      <c r="Q115" s="24" t="s">
        <v>155</v>
      </c>
      <c r="R115" s="77"/>
      <c r="S115" s="78"/>
      <c r="T115" s="76"/>
      <c r="U115" s="76"/>
      <c r="V115" s="76"/>
      <c r="W115" s="76"/>
      <c r="X115" s="76"/>
      <c r="Y115" s="76"/>
      <c r="Z115" s="76"/>
      <c r="AA115" s="76"/>
      <c r="AB115" s="76"/>
      <c r="AC115" s="76"/>
      <c r="AD115" s="71"/>
      <c r="AE115" s="71"/>
      <c r="AF115" s="71"/>
      <c r="AG115" s="71"/>
      <c r="AH115" s="71"/>
      <c r="AI115" s="71"/>
      <c r="AJ115" s="71"/>
      <c r="AK115" s="71"/>
      <c r="AL115" s="71"/>
      <c r="AM115" s="71"/>
      <c r="AN115" s="71"/>
      <c r="AO115" s="71"/>
      <c r="AP115" s="71"/>
      <c r="AQ115" s="71"/>
      <c r="AR115" s="71"/>
      <c r="AS115" s="71"/>
      <c r="AT115" s="71"/>
      <c r="AU115" s="71"/>
      <c r="AV115" s="71"/>
      <c r="AW115" s="71"/>
      <c r="AX115" s="79"/>
      <c r="AY115" s="79"/>
      <c r="AZ115" s="79"/>
      <c r="BA115" s="79"/>
      <c r="BB115" s="79"/>
      <c r="BC115" s="79"/>
      <c r="BD115" s="79"/>
      <c r="BE115" s="79"/>
      <c r="BF115" s="79"/>
      <c r="BG115" s="79"/>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1"/>
      <c r="CW115" s="71"/>
      <c r="CX115" s="71"/>
      <c r="CY115" s="71"/>
      <c r="CZ115" s="71"/>
      <c r="DA115" s="71"/>
      <c r="DB115" s="71"/>
      <c r="DC115" s="71"/>
      <c r="DD115" s="71"/>
      <c r="DE115" s="71"/>
      <c r="DF115" s="71"/>
      <c r="DH115" s="28"/>
    </row>
    <row r="116" spans="1:112" s="19" customFormat="1" ht="98.25" customHeight="1" x14ac:dyDescent="0.2">
      <c r="A116" s="72" t="s">
        <v>417</v>
      </c>
      <c r="B116" s="77" t="s">
        <v>418</v>
      </c>
      <c r="C116" s="24" t="s">
        <v>399</v>
      </c>
      <c r="D116" s="24" t="s">
        <v>400</v>
      </c>
      <c r="E116" s="24" t="s">
        <v>401</v>
      </c>
      <c r="F116" s="77"/>
      <c r="G116" s="77"/>
      <c r="H116" s="77"/>
      <c r="I116" s="77"/>
      <c r="J116" s="77"/>
      <c r="K116" s="77"/>
      <c r="L116" s="77"/>
      <c r="M116" s="77"/>
      <c r="N116" s="77"/>
      <c r="O116" s="24" t="s">
        <v>405</v>
      </c>
      <c r="P116" s="24" t="s">
        <v>78</v>
      </c>
      <c r="Q116" s="24" t="s">
        <v>246</v>
      </c>
      <c r="R116" s="77" t="s">
        <v>406</v>
      </c>
      <c r="S116" s="77" t="s">
        <v>419</v>
      </c>
      <c r="T116" s="76">
        <v>308429.33</v>
      </c>
      <c r="U116" s="76">
        <v>306864.88</v>
      </c>
      <c r="V116" s="76">
        <v>100</v>
      </c>
      <c r="W116" s="76">
        <v>100</v>
      </c>
      <c r="X116" s="76">
        <v>37.5</v>
      </c>
      <c r="Y116" s="76">
        <v>37.5</v>
      </c>
      <c r="Z116" s="76">
        <v>0</v>
      </c>
      <c r="AA116" s="76">
        <v>0</v>
      </c>
      <c r="AB116" s="76">
        <v>308291.83</v>
      </c>
      <c r="AC116" s="76">
        <v>306727.38</v>
      </c>
      <c r="AD116" s="71">
        <v>324521.69</v>
      </c>
      <c r="AE116" s="71">
        <v>200</v>
      </c>
      <c r="AF116" s="71">
        <v>13996.75</v>
      </c>
      <c r="AG116" s="71">
        <v>0</v>
      </c>
      <c r="AH116" s="71">
        <v>310324.94</v>
      </c>
      <c r="AI116" s="71">
        <v>292144.7</v>
      </c>
      <c r="AJ116" s="71">
        <v>0</v>
      </c>
      <c r="AK116" s="71">
        <v>0</v>
      </c>
      <c r="AL116" s="71">
        <v>0</v>
      </c>
      <c r="AM116" s="71">
        <v>292144.7</v>
      </c>
      <c r="AN116" s="71">
        <v>293348.7</v>
      </c>
      <c r="AO116" s="71">
        <v>0</v>
      </c>
      <c r="AP116" s="71">
        <v>630</v>
      </c>
      <c r="AQ116" s="71" t="s">
        <v>81</v>
      </c>
      <c r="AR116" s="71">
        <v>292718.7</v>
      </c>
      <c r="AS116" s="71">
        <v>293348.7</v>
      </c>
      <c r="AT116" s="71">
        <v>0</v>
      </c>
      <c r="AU116" s="71">
        <v>630</v>
      </c>
      <c r="AV116" s="71">
        <v>0</v>
      </c>
      <c r="AW116" s="71">
        <v>292718.7</v>
      </c>
      <c r="AX116" s="79">
        <f>AZ116+BB116+BD116+BF116</f>
        <v>308429.3</v>
      </c>
      <c r="AY116" s="79">
        <f>BA116+BC116+BE116+BG116</f>
        <v>306864.90000000002</v>
      </c>
      <c r="AZ116" s="79">
        <v>100</v>
      </c>
      <c r="BA116" s="79">
        <v>100</v>
      </c>
      <c r="BB116" s="79">
        <v>37.5</v>
      </c>
      <c r="BC116" s="79">
        <v>37.5</v>
      </c>
      <c r="BD116" s="79">
        <v>0</v>
      </c>
      <c r="BE116" s="79">
        <v>0</v>
      </c>
      <c r="BF116" s="79">
        <v>308291.8</v>
      </c>
      <c r="BG116" s="79">
        <v>306727.40000000002</v>
      </c>
      <c r="BH116" s="74">
        <v>324521.69</v>
      </c>
      <c r="BI116" s="74">
        <v>200</v>
      </c>
      <c r="BJ116" s="74">
        <v>13996.75</v>
      </c>
      <c r="BK116" s="74">
        <v>0</v>
      </c>
      <c r="BL116" s="74">
        <v>310324.94</v>
      </c>
      <c r="BM116" s="73">
        <v>292144.7</v>
      </c>
      <c r="BN116" s="73">
        <v>0</v>
      </c>
      <c r="BO116" s="73">
        <v>0</v>
      </c>
      <c r="BP116" s="73">
        <v>0</v>
      </c>
      <c r="BQ116" s="73">
        <v>292144.7</v>
      </c>
      <c r="BR116" s="73">
        <v>293348.7</v>
      </c>
      <c r="BS116" s="73">
        <v>0</v>
      </c>
      <c r="BT116" s="73">
        <v>630</v>
      </c>
      <c r="BU116" s="73">
        <v>0</v>
      </c>
      <c r="BV116" s="73">
        <v>292718.7</v>
      </c>
      <c r="BW116" s="73">
        <v>293348.7</v>
      </c>
      <c r="BX116" s="73">
        <v>0</v>
      </c>
      <c r="BY116" s="73">
        <v>630</v>
      </c>
      <c r="BZ116" s="73">
        <v>0</v>
      </c>
      <c r="CA116" s="73">
        <v>292718.7</v>
      </c>
      <c r="CB116" s="74">
        <v>308429.33</v>
      </c>
      <c r="CC116" s="74">
        <v>100</v>
      </c>
      <c r="CD116" s="74">
        <v>37.5</v>
      </c>
      <c r="CE116" s="74">
        <v>0</v>
      </c>
      <c r="CF116" s="74">
        <v>308291.83</v>
      </c>
      <c r="CG116" s="74">
        <v>324521.69</v>
      </c>
      <c r="CH116" s="74">
        <v>200</v>
      </c>
      <c r="CI116" s="74">
        <v>13996.75</v>
      </c>
      <c r="CJ116" s="74">
        <v>0</v>
      </c>
      <c r="CK116" s="74">
        <v>310324.94</v>
      </c>
      <c r="CL116" s="73">
        <v>292144.7</v>
      </c>
      <c r="CM116" s="73">
        <v>0</v>
      </c>
      <c r="CN116" s="73">
        <v>0</v>
      </c>
      <c r="CO116" s="73">
        <v>0</v>
      </c>
      <c r="CP116" s="73">
        <v>292144.7</v>
      </c>
      <c r="CQ116" s="74">
        <v>308429.3</v>
      </c>
      <c r="CR116" s="74">
        <v>100</v>
      </c>
      <c r="CS116" s="74">
        <v>37.5</v>
      </c>
      <c r="CT116" s="74">
        <v>0</v>
      </c>
      <c r="CU116" s="74">
        <v>308291.8</v>
      </c>
      <c r="CV116" s="71">
        <v>324521.69</v>
      </c>
      <c r="CW116" s="71">
        <v>200</v>
      </c>
      <c r="CX116" s="71">
        <v>13996.75</v>
      </c>
      <c r="CY116" s="71">
        <v>0</v>
      </c>
      <c r="CZ116" s="71">
        <v>310324.94</v>
      </c>
      <c r="DA116" s="71">
        <v>292144.7</v>
      </c>
      <c r="DB116" s="71">
        <v>0</v>
      </c>
      <c r="DC116" s="71">
        <v>0</v>
      </c>
      <c r="DD116" s="71">
        <v>0</v>
      </c>
      <c r="DE116" s="71">
        <v>292144.7</v>
      </c>
      <c r="DF116" s="71" t="s">
        <v>82</v>
      </c>
      <c r="DH116" s="28"/>
    </row>
    <row r="117" spans="1:112" s="19" customFormat="1" ht="98.25" customHeight="1" x14ac:dyDescent="0.2">
      <c r="A117" s="72"/>
      <c r="B117" s="77"/>
      <c r="C117" s="72" t="s">
        <v>191</v>
      </c>
      <c r="D117" s="72" t="s">
        <v>420</v>
      </c>
      <c r="E117" s="72" t="s">
        <v>193</v>
      </c>
      <c r="F117" s="77"/>
      <c r="G117" s="77"/>
      <c r="H117" s="77"/>
      <c r="I117" s="77"/>
      <c r="J117" s="77"/>
      <c r="K117" s="77"/>
      <c r="L117" s="77"/>
      <c r="M117" s="77"/>
      <c r="N117" s="77"/>
      <c r="O117" s="24" t="s">
        <v>421</v>
      </c>
      <c r="P117" s="24" t="s">
        <v>195</v>
      </c>
      <c r="Q117" s="24" t="s">
        <v>410</v>
      </c>
      <c r="R117" s="77"/>
      <c r="S117" s="77"/>
      <c r="T117" s="76"/>
      <c r="U117" s="76"/>
      <c r="V117" s="76"/>
      <c r="W117" s="76"/>
      <c r="X117" s="76"/>
      <c r="Y117" s="76"/>
      <c r="Z117" s="76"/>
      <c r="AA117" s="76"/>
      <c r="AB117" s="76"/>
      <c r="AC117" s="76"/>
      <c r="AD117" s="71"/>
      <c r="AE117" s="71"/>
      <c r="AF117" s="71"/>
      <c r="AG117" s="71"/>
      <c r="AH117" s="71"/>
      <c r="AI117" s="71"/>
      <c r="AJ117" s="71"/>
      <c r="AK117" s="71"/>
      <c r="AL117" s="71"/>
      <c r="AM117" s="71"/>
      <c r="AN117" s="71"/>
      <c r="AO117" s="71"/>
      <c r="AP117" s="71"/>
      <c r="AQ117" s="71"/>
      <c r="AR117" s="71"/>
      <c r="AS117" s="71"/>
      <c r="AT117" s="71"/>
      <c r="AU117" s="71"/>
      <c r="AV117" s="71"/>
      <c r="AW117" s="71"/>
      <c r="AX117" s="79"/>
      <c r="AY117" s="79"/>
      <c r="AZ117" s="79"/>
      <c r="BA117" s="79"/>
      <c r="BB117" s="79"/>
      <c r="BC117" s="79"/>
      <c r="BD117" s="79"/>
      <c r="BE117" s="79"/>
      <c r="BF117" s="79"/>
      <c r="BG117" s="79"/>
      <c r="BH117" s="74"/>
      <c r="BI117" s="74"/>
      <c r="BJ117" s="74"/>
      <c r="BK117" s="74"/>
      <c r="BL117" s="74"/>
      <c r="BM117" s="73"/>
      <c r="BN117" s="73"/>
      <c r="BO117" s="73"/>
      <c r="BP117" s="73"/>
      <c r="BQ117" s="73"/>
      <c r="BR117" s="73"/>
      <c r="BS117" s="73"/>
      <c r="BT117" s="73"/>
      <c r="BU117" s="73"/>
      <c r="BV117" s="73"/>
      <c r="BW117" s="73"/>
      <c r="BX117" s="73"/>
      <c r="BY117" s="73"/>
      <c r="BZ117" s="73"/>
      <c r="CA117" s="73"/>
      <c r="CB117" s="74"/>
      <c r="CC117" s="74"/>
      <c r="CD117" s="74"/>
      <c r="CE117" s="74"/>
      <c r="CF117" s="74"/>
      <c r="CG117" s="74"/>
      <c r="CH117" s="74"/>
      <c r="CI117" s="74"/>
      <c r="CJ117" s="74"/>
      <c r="CK117" s="74"/>
      <c r="CL117" s="73"/>
      <c r="CM117" s="73"/>
      <c r="CN117" s="73"/>
      <c r="CO117" s="73"/>
      <c r="CP117" s="73"/>
      <c r="CQ117" s="74"/>
      <c r="CR117" s="74"/>
      <c r="CS117" s="74"/>
      <c r="CT117" s="74"/>
      <c r="CU117" s="74"/>
      <c r="CV117" s="71"/>
      <c r="CW117" s="71"/>
      <c r="CX117" s="71"/>
      <c r="CY117" s="71"/>
      <c r="CZ117" s="71"/>
      <c r="DA117" s="71"/>
      <c r="DB117" s="71"/>
      <c r="DC117" s="71"/>
      <c r="DD117" s="71"/>
      <c r="DE117" s="71"/>
      <c r="DF117" s="71"/>
      <c r="DH117" s="28"/>
    </row>
    <row r="118" spans="1:112" s="19" customFormat="1" ht="98.25" customHeight="1" x14ac:dyDescent="0.2">
      <c r="A118" s="72"/>
      <c r="B118" s="77"/>
      <c r="C118" s="72"/>
      <c r="D118" s="72"/>
      <c r="E118" s="72"/>
      <c r="F118" s="77"/>
      <c r="G118" s="77"/>
      <c r="H118" s="77"/>
      <c r="I118" s="77"/>
      <c r="J118" s="77"/>
      <c r="K118" s="77"/>
      <c r="L118" s="77"/>
      <c r="M118" s="77"/>
      <c r="N118" s="77"/>
      <c r="O118" s="24" t="s">
        <v>422</v>
      </c>
      <c r="P118" s="24" t="s">
        <v>254</v>
      </c>
      <c r="Q118" s="24" t="s">
        <v>423</v>
      </c>
      <c r="R118" s="77"/>
      <c r="S118" s="77"/>
      <c r="T118" s="76"/>
      <c r="U118" s="76"/>
      <c r="V118" s="76"/>
      <c r="W118" s="76"/>
      <c r="X118" s="76"/>
      <c r="Y118" s="76"/>
      <c r="Z118" s="76"/>
      <c r="AA118" s="76"/>
      <c r="AB118" s="76"/>
      <c r="AC118" s="76"/>
      <c r="AD118" s="71"/>
      <c r="AE118" s="71"/>
      <c r="AF118" s="71"/>
      <c r="AG118" s="71"/>
      <c r="AH118" s="71"/>
      <c r="AI118" s="71"/>
      <c r="AJ118" s="71"/>
      <c r="AK118" s="71"/>
      <c r="AL118" s="71"/>
      <c r="AM118" s="71"/>
      <c r="AN118" s="71"/>
      <c r="AO118" s="71"/>
      <c r="AP118" s="71"/>
      <c r="AQ118" s="71"/>
      <c r="AR118" s="71"/>
      <c r="AS118" s="71"/>
      <c r="AT118" s="71"/>
      <c r="AU118" s="71"/>
      <c r="AV118" s="71"/>
      <c r="AW118" s="71"/>
      <c r="AX118" s="79"/>
      <c r="AY118" s="79"/>
      <c r="AZ118" s="79"/>
      <c r="BA118" s="79"/>
      <c r="BB118" s="79"/>
      <c r="BC118" s="79"/>
      <c r="BD118" s="79"/>
      <c r="BE118" s="79"/>
      <c r="BF118" s="79"/>
      <c r="BG118" s="79"/>
      <c r="BH118" s="74"/>
      <c r="BI118" s="74"/>
      <c r="BJ118" s="74"/>
      <c r="BK118" s="74"/>
      <c r="BL118" s="74"/>
      <c r="BM118" s="73"/>
      <c r="BN118" s="73"/>
      <c r="BO118" s="73"/>
      <c r="BP118" s="73"/>
      <c r="BQ118" s="73"/>
      <c r="BR118" s="73"/>
      <c r="BS118" s="73"/>
      <c r="BT118" s="73"/>
      <c r="BU118" s="73"/>
      <c r="BV118" s="73"/>
      <c r="BW118" s="73"/>
      <c r="BX118" s="73"/>
      <c r="BY118" s="73"/>
      <c r="BZ118" s="73"/>
      <c r="CA118" s="73"/>
      <c r="CB118" s="74"/>
      <c r="CC118" s="74"/>
      <c r="CD118" s="74"/>
      <c r="CE118" s="74"/>
      <c r="CF118" s="74"/>
      <c r="CG118" s="74"/>
      <c r="CH118" s="74"/>
      <c r="CI118" s="74"/>
      <c r="CJ118" s="74"/>
      <c r="CK118" s="74"/>
      <c r="CL118" s="73"/>
      <c r="CM118" s="73"/>
      <c r="CN118" s="73"/>
      <c r="CO118" s="73"/>
      <c r="CP118" s="73"/>
      <c r="CQ118" s="74"/>
      <c r="CR118" s="74"/>
      <c r="CS118" s="74"/>
      <c r="CT118" s="74"/>
      <c r="CU118" s="74"/>
      <c r="CV118" s="71"/>
      <c r="CW118" s="71"/>
      <c r="CX118" s="71"/>
      <c r="CY118" s="71"/>
      <c r="CZ118" s="71"/>
      <c r="DA118" s="71"/>
      <c r="DB118" s="71"/>
      <c r="DC118" s="71"/>
      <c r="DD118" s="71"/>
      <c r="DE118" s="71"/>
      <c r="DF118" s="71"/>
      <c r="DH118" s="28"/>
    </row>
    <row r="119" spans="1:112" s="19" customFormat="1" ht="98.25" customHeight="1" x14ac:dyDescent="0.2">
      <c r="A119" s="72"/>
      <c r="B119" s="77"/>
      <c r="C119" s="72"/>
      <c r="D119" s="72"/>
      <c r="E119" s="72"/>
      <c r="F119" s="77"/>
      <c r="G119" s="77"/>
      <c r="H119" s="77"/>
      <c r="I119" s="77"/>
      <c r="J119" s="77"/>
      <c r="K119" s="77"/>
      <c r="L119" s="77"/>
      <c r="M119" s="77"/>
      <c r="N119" s="77"/>
      <c r="O119" s="24" t="s">
        <v>424</v>
      </c>
      <c r="P119" s="24" t="s">
        <v>310</v>
      </c>
      <c r="Q119" s="24" t="s">
        <v>425</v>
      </c>
      <c r="R119" s="77"/>
      <c r="S119" s="77"/>
      <c r="T119" s="76"/>
      <c r="U119" s="76"/>
      <c r="V119" s="76"/>
      <c r="W119" s="76"/>
      <c r="X119" s="76"/>
      <c r="Y119" s="76"/>
      <c r="Z119" s="76"/>
      <c r="AA119" s="76"/>
      <c r="AB119" s="76"/>
      <c r="AC119" s="76"/>
      <c r="AD119" s="71"/>
      <c r="AE119" s="71"/>
      <c r="AF119" s="71"/>
      <c r="AG119" s="71"/>
      <c r="AH119" s="71"/>
      <c r="AI119" s="71"/>
      <c r="AJ119" s="71"/>
      <c r="AK119" s="71"/>
      <c r="AL119" s="71"/>
      <c r="AM119" s="71"/>
      <c r="AN119" s="71"/>
      <c r="AO119" s="71"/>
      <c r="AP119" s="71"/>
      <c r="AQ119" s="71"/>
      <c r="AR119" s="71"/>
      <c r="AS119" s="71"/>
      <c r="AT119" s="71"/>
      <c r="AU119" s="71"/>
      <c r="AV119" s="71"/>
      <c r="AW119" s="71"/>
      <c r="AX119" s="79"/>
      <c r="AY119" s="79"/>
      <c r="AZ119" s="79"/>
      <c r="BA119" s="79"/>
      <c r="BB119" s="79"/>
      <c r="BC119" s="79"/>
      <c r="BD119" s="79"/>
      <c r="BE119" s="79"/>
      <c r="BF119" s="79"/>
      <c r="BG119" s="79"/>
      <c r="BH119" s="74"/>
      <c r="BI119" s="74"/>
      <c r="BJ119" s="74"/>
      <c r="BK119" s="74"/>
      <c r="BL119" s="74"/>
      <c r="BM119" s="73"/>
      <c r="BN119" s="73"/>
      <c r="BO119" s="73"/>
      <c r="BP119" s="73"/>
      <c r="BQ119" s="73"/>
      <c r="BR119" s="73"/>
      <c r="BS119" s="73"/>
      <c r="BT119" s="73"/>
      <c r="BU119" s="73"/>
      <c r="BV119" s="73"/>
      <c r="BW119" s="73"/>
      <c r="BX119" s="73"/>
      <c r="BY119" s="73"/>
      <c r="BZ119" s="73"/>
      <c r="CA119" s="73"/>
      <c r="CB119" s="74"/>
      <c r="CC119" s="74"/>
      <c r="CD119" s="74"/>
      <c r="CE119" s="74"/>
      <c r="CF119" s="74"/>
      <c r="CG119" s="74"/>
      <c r="CH119" s="74"/>
      <c r="CI119" s="74"/>
      <c r="CJ119" s="74"/>
      <c r="CK119" s="74"/>
      <c r="CL119" s="73"/>
      <c r="CM119" s="73"/>
      <c r="CN119" s="73"/>
      <c r="CO119" s="73"/>
      <c r="CP119" s="73"/>
      <c r="CQ119" s="74"/>
      <c r="CR119" s="74"/>
      <c r="CS119" s="74"/>
      <c r="CT119" s="74"/>
      <c r="CU119" s="74"/>
      <c r="CV119" s="71"/>
      <c r="CW119" s="71"/>
      <c r="CX119" s="71"/>
      <c r="CY119" s="71"/>
      <c r="CZ119" s="71"/>
      <c r="DA119" s="71"/>
      <c r="DB119" s="71"/>
      <c r="DC119" s="71"/>
      <c r="DD119" s="71"/>
      <c r="DE119" s="71"/>
      <c r="DF119" s="71"/>
      <c r="DH119" s="28"/>
    </row>
    <row r="120" spans="1:112" s="19" customFormat="1" ht="98.25" customHeight="1" x14ac:dyDescent="0.2">
      <c r="A120" s="72"/>
      <c r="B120" s="77"/>
      <c r="C120" s="72"/>
      <c r="D120" s="72"/>
      <c r="E120" s="72"/>
      <c r="F120" s="77"/>
      <c r="G120" s="77"/>
      <c r="H120" s="77"/>
      <c r="I120" s="77"/>
      <c r="J120" s="77"/>
      <c r="K120" s="77"/>
      <c r="L120" s="77"/>
      <c r="M120" s="77"/>
      <c r="N120" s="77"/>
      <c r="O120" s="24" t="s">
        <v>426</v>
      </c>
      <c r="P120" s="24" t="s">
        <v>98</v>
      </c>
      <c r="Q120" s="24" t="s">
        <v>427</v>
      </c>
      <c r="R120" s="77"/>
      <c r="S120" s="77"/>
      <c r="T120" s="76"/>
      <c r="U120" s="76"/>
      <c r="V120" s="76"/>
      <c r="W120" s="76"/>
      <c r="X120" s="76"/>
      <c r="Y120" s="76"/>
      <c r="Z120" s="76"/>
      <c r="AA120" s="76"/>
      <c r="AB120" s="76"/>
      <c r="AC120" s="76"/>
      <c r="AD120" s="71"/>
      <c r="AE120" s="71"/>
      <c r="AF120" s="71"/>
      <c r="AG120" s="71"/>
      <c r="AH120" s="71"/>
      <c r="AI120" s="71"/>
      <c r="AJ120" s="71"/>
      <c r="AK120" s="71"/>
      <c r="AL120" s="71"/>
      <c r="AM120" s="71"/>
      <c r="AN120" s="71"/>
      <c r="AO120" s="71"/>
      <c r="AP120" s="71"/>
      <c r="AQ120" s="71"/>
      <c r="AR120" s="71"/>
      <c r="AS120" s="71"/>
      <c r="AT120" s="71"/>
      <c r="AU120" s="71"/>
      <c r="AV120" s="71"/>
      <c r="AW120" s="71"/>
      <c r="AX120" s="79"/>
      <c r="AY120" s="79"/>
      <c r="AZ120" s="79"/>
      <c r="BA120" s="79"/>
      <c r="BB120" s="79"/>
      <c r="BC120" s="79"/>
      <c r="BD120" s="79"/>
      <c r="BE120" s="79"/>
      <c r="BF120" s="79"/>
      <c r="BG120" s="79"/>
      <c r="BH120" s="74"/>
      <c r="BI120" s="74"/>
      <c r="BJ120" s="74"/>
      <c r="BK120" s="74"/>
      <c r="BL120" s="74"/>
      <c r="BM120" s="73"/>
      <c r="BN120" s="73"/>
      <c r="BO120" s="73"/>
      <c r="BP120" s="73"/>
      <c r="BQ120" s="73"/>
      <c r="BR120" s="73"/>
      <c r="BS120" s="73"/>
      <c r="BT120" s="73"/>
      <c r="BU120" s="73"/>
      <c r="BV120" s="73"/>
      <c r="BW120" s="73"/>
      <c r="BX120" s="73"/>
      <c r="BY120" s="73"/>
      <c r="BZ120" s="73"/>
      <c r="CA120" s="73"/>
      <c r="CB120" s="74"/>
      <c r="CC120" s="74"/>
      <c r="CD120" s="74"/>
      <c r="CE120" s="74"/>
      <c r="CF120" s="74"/>
      <c r="CG120" s="74"/>
      <c r="CH120" s="74"/>
      <c r="CI120" s="74"/>
      <c r="CJ120" s="74"/>
      <c r="CK120" s="74"/>
      <c r="CL120" s="73"/>
      <c r="CM120" s="73"/>
      <c r="CN120" s="73"/>
      <c r="CO120" s="73"/>
      <c r="CP120" s="73"/>
      <c r="CQ120" s="74"/>
      <c r="CR120" s="74"/>
      <c r="CS120" s="74"/>
      <c r="CT120" s="74"/>
      <c r="CU120" s="74"/>
      <c r="CV120" s="71"/>
      <c r="CW120" s="71"/>
      <c r="CX120" s="71"/>
      <c r="CY120" s="71"/>
      <c r="CZ120" s="71"/>
      <c r="DA120" s="71"/>
      <c r="DB120" s="71"/>
      <c r="DC120" s="71"/>
      <c r="DD120" s="71"/>
      <c r="DE120" s="71"/>
      <c r="DF120" s="71"/>
      <c r="DH120" s="28"/>
    </row>
    <row r="121" spans="1:112" s="19" customFormat="1" ht="98.25" customHeight="1" x14ac:dyDescent="0.2">
      <c r="A121" s="72"/>
      <c r="B121" s="77"/>
      <c r="C121" s="72"/>
      <c r="D121" s="72"/>
      <c r="E121" s="72"/>
      <c r="F121" s="77"/>
      <c r="G121" s="77"/>
      <c r="H121" s="77"/>
      <c r="I121" s="77"/>
      <c r="J121" s="77"/>
      <c r="K121" s="77"/>
      <c r="L121" s="77"/>
      <c r="M121" s="77"/>
      <c r="N121" s="77"/>
      <c r="O121" s="24" t="s">
        <v>428</v>
      </c>
      <c r="P121" s="24" t="s">
        <v>101</v>
      </c>
      <c r="Q121" s="24" t="s">
        <v>429</v>
      </c>
      <c r="R121" s="77"/>
      <c r="S121" s="77"/>
      <c r="T121" s="76"/>
      <c r="U121" s="76"/>
      <c r="V121" s="76"/>
      <c r="W121" s="76"/>
      <c r="X121" s="76"/>
      <c r="Y121" s="76"/>
      <c r="Z121" s="76"/>
      <c r="AA121" s="76"/>
      <c r="AB121" s="76"/>
      <c r="AC121" s="76"/>
      <c r="AD121" s="71"/>
      <c r="AE121" s="71"/>
      <c r="AF121" s="71"/>
      <c r="AG121" s="71"/>
      <c r="AH121" s="71"/>
      <c r="AI121" s="71"/>
      <c r="AJ121" s="71"/>
      <c r="AK121" s="71"/>
      <c r="AL121" s="71"/>
      <c r="AM121" s="71"/>
      <c r="AN121" s="71"/>
      <c r="AO121" s="71"/>
      <c r="AP121" s="71"/>
      <c r="AQ121" s="71"/>
      <c r="AR121" s="71"/>
      <c r="AS121" s="71"/>
      <c r="AT121" s="71"/>
      <c r="AU121" s="71"/>
      <c r="AV121" s="71"/>
      <c r="AW121" s="71"/>
      <c r="AX121" s="79"/>
      <c r="AY121" s="79"/>
      <c r="AZ121" s="79"/>
      <c r="BA121" s="79"/>
      <c r="BB121" s="79"/>
      <c r="BC121" s="79"/>
      <c r="BD121" s="79"/>
      <c r="BE121" s="79"/>
      <c r="BF121" s="79"/>
      <c r="BG121" s="79"/>
      <c r="BH121" s="74"/>
      <c r="BI121" s="74"/>
      <c r="BJ121" s="74"/>
      <c r="BK121" s="74"/>
      <c r="BL121" s="74"/>
      <c r="BM121" s="73"/>
      <c r="BN121" s="73"/>
      <c r="BO121" s="73"/>
      <c r="BP121" s="73"/>
      <c r="BQ121" s="73"/>
      <c r="BR121" s="73"/>
      <c r="BS121" s="73"/>
      <c r="BT121" s="73"/>
      <c r="BU121" s="73"/>
      <c r="BV121" s="73"/>
      <c r="BW121" s="73"/>
      <c r="BX121" s="73"/>
      <c r="BY121" s="73"/>
      <c r="BZ121" s="73"/>
      <c r="CA121" s="73"/>
      <c r="CB121" s="74"/>
      <c r="CC121" s="74"/>
      <c r="CD121" s="74"/>
      <c r="CE121" s="74"/>
      <c r="CF121" s="74"/>
      <c r="CG121" s="74"/>
      <c r="CH121" s="74"/>
      <c r="CI121" s="74"/>
      <c r="CJ121" s="74"/>
      <c r="CK121" s="74"/>
      <c r="CL121" s="73"/>
      <c r="CM121" s="73"/>
      <c r="CN121" s="73"/>
      <c r="CO121" s="73"/>
      <c r="CP121" s="73"/>
      <c r="CQ121" s="74"/>
      <c r="CR121" s="74"/>
      <c r="CS121" s="74"/>
      <c r="CT121" s="74"/>
      <c r="CU121" s="74"/>
      <c r="CV121" s="71"/>
      <c r="CW121" s="71"/>
      <c r="CX121" s="71"/>
      <c r="CY121" s="71"/>
      <c r="CZ121" s="71"/>
      <c r="DA121" s="71"/>
      <c r="DB121" s="71"/>
      <c r="DC121" s="71"/>
      <c r="DD121" s="71"/>
      <c r="DE121" s="71"/>
      <c r="DF121" s="71"/>
      <c r="DH121" s="28"/>
    </row>
    <row r="122" spans="1:112" s="19" customFormat="1" ht="98.25" customHeight="1" x14ac:dyDescent="0.2">
      <c r="A122" s="72"/>
      <c r="B122" s="77"/>
      <c r="C122" s="72"/>
      <c r="D122" s="72"/>
      <c r="E122" s="72"/>
      <c r="F122" s="77"/>
      <c r="G122" s="77"/>
      <c r="H122" s="77"/>
      <c r="I122" s="77"/>
      <c r="J122" s="77"/>
      <c r="K122" s="77"/>
      <c r="L122" s="77"/>
      <c r="M122" s="77"/>
      <c r="N122" s="77"/>
      <c r="O122" s="24" t="s">
        <v>136</v>
      </c>
      <c r="P122" s="24" t="s">
        <v>430</v>
      </c>
      <c r="Q122" s="24" t="s">
        <v>138</v>
      </c>
      <c r="R122" s="77"/>
      <c r="S122" s="77"/>
      <c r="T122" s="76"/>
      <c r="U122" s="76"/>
      <c r="V122" s="76"/>
      <c r="W122" s="76"/>
      <c r="X122" s="76"/>
      <c r="Y122" s="76"/>
      <c r="Z122" s="76"/>
      <c r="AA122" s="76"/>
      <c r="AB122" s="76"/>
      <c r="AC122" s="76"/>
      <c r="AD122" s="71"/>
      <c r="AE122" s="71"/>
      <c r="AF122" s="71"/>
      <c r="AG122" s="71"/>
      <c r="AH122" s="71"/>
      <c r="AI122" s="71"/>
      <c r="AJ122" s="71"/>
      <c r="AK122" s="71"/>
      <c r="AL122" s="71"/>
      <c r="AM122" s="71"/>
      <c r="AN122" s="71"/>
      <c r="AO122" s="71"/>
      <c r="AP122" s="71"/>
      <c r="AQ122" s="71"/>
      <c r="AR122" s="71"/>
      <c r="AS122" s="71"/>
      <c r="AT122" s="71"/>
      <c r="AU122" s="71"/>
      <c r="AV122" s="71"/>
      <c r="AW122" s="71"/>
      <c r="AX122" s="79"/>
      <c r="AY122" s="79"/>
      <c r="AZ122" s="79"/>
      <c r="BA122" s="79"/>
      <c r="BB122" s="79"/>
      <c r="BC122" s="79"/>
      <c r="BD122" s="79"/>
      <c r="BE122" s="79"/>
      <c r="BF122" s="79"/>
      <c r="BG122" s="79"/>
      <c r="BH122" s="74"/>
      <c r="BI122" s="74"/>
      <c r="BJ122" s="74"/>
      <c r="BK122" s="74"/>
      <c r="BL122" s="74"/>
      <c r="BM122" s="73"/>
      <c r="BN122" s="73"/>
      <c r="BO122" s="73"/>
      <c r="BP122" s="73"/>
      <c r="BQ122" s="73"/>
      <c r="BR122" s="73"/>
      <c r="BS122" s="73"/>
      <c r="BT122" s="73"/>
      <c r="BU122" s="73"/>
      <c r="BV122" s="73"/>
      <c r="BW122" s="73"/>
      <c r="BX122" s="73"/>
      <c r="BY122" s="73"/>
      <c r="BZ122" s="73"/>
      <c r="CA122" s="73"/>
      <c r="CB122" s="74"/>
      <c r="CC122" s="74"/>
      <c r="CD122" s="74"/>
      <c r="CE122" s="74"/>
      <c r="CF122" s="74"/>
      <c r="CG122" s="74"/>
      <c r="CH122" s="74"/>
      <c r="CI122" s="74"/>
      <c r="CJ122" s="74"/>
      <c r="CK122" s="74"/>
      <c r="CL122" s="73"/>
      <c r="CM122" s="73"/>
      <c r="CN122" s="73"/>
      <c r="CO122" s="73"/>
      <c r="CP122" s="73"/>
      <c r="CQ122" s="74"/>
      <c r="CR122" s="74"/>
      <c r="CS122" s="74"/>
      <c r="CT122" s="74"/>
      <c r="CU122" s="74"/>
      <c r="CV122" s="71"/>
      <c r="CW122" s="71"/>
      <c r="CX122" s="71"/>
      <c r="CY122" s="71"/>
      <c r="CZ122" s="71"/>
      <c r="DA122" s="71"/>
      <c r="DB122" s="71"/>
      <c r="DC122" s="71"/>
      <c r="DD122" s="71"/>
      <c r="DE122" s="71"/>
      <c r="DF122" s="71"/>
      <c r="DH122" s="28"/>
    </row>
    <row r="123" spans="1:112" s="19" customFormat="1" ht="98.25" customHeight="1" x14ac:dyDescent="0.2">
      <c r="A123" s="72" t="s">
        <v>431</v>
      </c>
      <c r="B123" s="77" t="s">
        <v>432</v>
      </c>
      <c r="C123" s="24" t="s">
        <v>433</v>
      </c>
      <c r="D123" s="24" t="s">
        <v>434</v>
      </c>
      <c r="E123" s="24" t="s">
        <v>435</v>
      </c>
      <c r="F123" s="77"/>
      <c r="G123" s="77"/>
      <c r="H123" s="77"/>
      <c r="I123" s="72" t="s">
        <v>436</v>
      </c>
      <c r="J123" s="72" t="s">
        <v>437</v>
      </c>
      <c r="K123" s="72" t="s">
        <v>438</v>
      </c>
      <c r="L123" s="77"/>
      <c r="M123" s="77"/>
      <c r="N123" s="77"/>
      <c r="O123" s="24" t="s">
        <v>439</v>
      </c>
      <c r="P123" s="24" t="s">
        <v>78</v>
      </c>
      <c r="Q123" s="24" t="s">
        <v>79</v>
      </c>
      <c r="R123" s="77" t="s">
        <v>440</v>
      </c>
      <c r="S123" s="77" t="s">
        <v>441</v>
      </c>
      <c r="T123" s="76">
        <v>359680.55</v>
      </c>
      <c r="U123" s="76">
        <v>359411.04</v>
      </c>
      <c r="V123" s="76">
        <v>0</v>
      </c>
      <c r="W123" s="76">
        <v>0</v>
      </c>
      <c r="X123" s="76">
        <v>193.43</v>
      </c>
      <c r="Y123" s="76">
        <v>193.43</v>
      </c>
      <c r="Z123" s="76">
        <v>0</v>
      </c>
      <c r="AA123" s="76">
        <v>0</v>
      </c>
      <c r="AB123" s="76">
        <v>359487.12</v>
      </c>
      <c r="AC123" s="76">
        <v>359217.61</v>
      </c>
      <c r="AD123" s="71">
        <v>361433.02</v>
      </c>
      <c r="AE123" s="71">
        <v>0</v>
      </c>
      <c r="AF123" s="71">
        <v>3180</v>
      </c>
      <c r="AG123" s="71">
        <v>0</v>
      </c>
      <c r="AH123" s="71">
        <v>358253.02</v>
      </c>
      <c r="AI123" s="71">
        <v>342351.2</v>
      </c>
      <c r="AJ123" s="71">
        <v>0</v>
      </c>
      <c r="AK123" s="71">
        <v>0</v>
      </c>
      <c r="AL123" s="71">
        <v>0</v>
      </c>
      <c r="AM123" s="71">
        <v>342351.2</v>
      </c>
      <c r="AN123" s="71">
        <v>342351.2</v>
      </c>
      <c r="AO123" s="71">
        <v>0</v>
      </c>
      <c r="AP123" s="71">
        <v>0</v>
      </c>
      <c r="AQ123" s="71" t="s">
        <v>81</v>
      </c>
      <c r="AR123" s="71">
        <v>342351.2</v>
      </c>
      <c r="AS123" s="71">
        <v>342351.2</v>
      </c>
      <c r="AT123" s="71">
        <v>0</v>
      </c>
      <c r="AU123" s="71">
        <v>0</v>
      </c>
      <c r="AV123" s="71">
        <v>0</v>
      </c>
      <c r="AW123" s="71">
        <v>342351.2</v>
      </c>
      <c r="AX123" s="79">
        <v>359680.5</v>
      </c>
      <c r="AY123" s="79">
        <f>BA123+BC123+BE123+BG123</f>
        <v>359411</v>
      </c>
      <c r="AZ123" s="79">
        <v>0</v>
      </c>
      <c r="BA123" s="79">
        <v>0</v>
      </c>
      <c r="BB123" s="79">
        <v>193.4</v>
      </c>
      <c r="BC123" s="79">
        <v>193.4</v>
      </c>
      <c r="BD123" s="79">
        <v>0</v>
      </c>
      <c r="BE123" s="79">
        <v>0</v>
      </c>
      <c r="BF123" s="79">
        <v>359487.1</v>
      </c>
      <c r="BG123" s="79">
        <v>359217.6</v>
      </c>
      <c r="BH123" s="74">
        <v>361433.02</v>
      </c>
      <c r="BI123" s="74">
        <v>0</v>
      </c>
      <c r="BJ123" s="74">
        <v>3180</v>
      </c>
      <c r="BK123" s="74">
        <v>0</v>
      </c>
      <c r="BL123" s="74">
        <v>358253.02</v>
      </c>
      <c r="BM123" s="73">
        <v>342351.2</v>
      </c>
      <c r="BN123" s="73">
        <v>0</v>
      </c>
      <c r="BO123" s="73">
        <v>0</v>
      </c>
      <c r="BP123" s="73">
        <v>0</v>
      </c>
      <c r="BQ123" s="73">
        <v>342351.2</v>
      </c>
      <c r="BR123" s="73">
        <v>342351.2</v>
      </c>
      <c r="BS123" s="73">
        <v>0</v>
      </c>
      <c r="BT123" s="73">
        <v>0</v>
      </c>
      <c r="BU123" s="73">
        <v>0</v>
      </c>
      <c r="BV123" s="73">
        <v>342351.2</v>
      </c>
      <c r="BW123" s="73">
        <v>342351.2</v>
      </c>
      <c r="BX123" s="73">
        <v>0</v>
      </c>
      <c r="BY123" s="73">
        <v>0</v>
      </c>
      <c r="BZ123" s="73">
        <v>0</v>
      </c>
      <c r="CA123" s="73">
        <v>342351.2</v>
      </c>
      <c r="CB123" s="74">
        <v>359680.55</v>
      </c>
      <c r="CC123" s="74">
        <v>0</v>
      </c>
      <c r="CD123" s="74">
        <v>193.43</v>
      </c>
      <c r="CE123" s="74">
        <v>0</v>
      </c>
      <c r="CF123" s="74">
        <v>359487.12</v>
      </c>
      <c r="CG123" s="74">
        <v>361433.02</v>
      </c>
      <c r="CH123" s="74">
        <v>0</v>
      </c>
      <c r="CI123" s="74">
        <v>3180</v>
      </c>
      <c r="CJ123" s="74">
        <v>0</v>
      </c>
      <c r="CK123" s="74">
        <v>358253.02</v>
      </c>
      <c r="CL123" s="74">
        <v>342351.2</v>
      </c>
      <c r="CM123" s="74">
        <v>0</v>
      </c>
      <c r="CN123" s="74">
        <v>0</v>
      </c>
      <c r="CO123" s="74">
        <v>0</v>
      </c>
      <c r="CP123" s="74">
        <v>342351.2</v>
      </c>
      <c r="CQ123" s="74">
        <f>SUM(CR123:CU129)</f>
        <v>359680.5</v>
      </c>
      <c r="CR123" s="74">
        <v>0</v>
      </c>
      <c r="CS123" s="74">
        <v>193.4</v>
      </c>
      <c r="CT123" s="74">
        <v>0</v>
      </c>
      <c r="CU123" s="74">
        <v>359487.1</v>
      </c>
      <c r="CV123" s="71">
        <v>361433.02</v>
      </c>
      <c r="CW123" s="71">
        <v>0</v>
      </c>
      <c r="CX123" s="71">
        <v>3180</v>
      </c>
      <c r="CY123" s="71">
        <v>0</v>
      </c>
      <c r="CZ123" s="71">
        <v>358253.02</v>
      </c>
      <c r="DA123" s="71">
        <v>342351.2</v>
      </c>
      <c r="DB123" s="71">
        <v>0</v>
      </c>
      <c r="DC123" s="71">
        <v>0</v>
      </c>
      <c r="DD123" s="71">
        <v>0</v>
      </c>
      <c r="DE123" s="71">
        <v>342351.2</v>
      </c>
      <c r="DF123" s="71" t="s">
        <v>82</v>
      </c>
      <c r="DH123" s="28"/>
    </row>
    <row r="124" spans="1:112" s="19" customFormat="1" ht="98.25" customHeight="1" x14ac:dyDescent="0.2">
      <c r="A124" s="72"/>
      <c r="B124" s="77"/>
      <c r="C124" s="72" t="s">
        <v>191</v>
      </c>
      <c r="D124" s="72" t="s">
        <v>442</v>
      </c>
      <c r="E124" s="72" t="s">
        <v>193</v>
      </c>
      <c r="F124" s="77"/>
      <c r="G124" s="77"/>
      <c r="H124" s="77"/>
      <c r="I124" s="72"/>
      <c r="J124" s="72"/>
      <c r="K124" s="72"/>
      <c r="L124" s="77"/>
      <c r="M124" s="77"/>
      <c r="N124" s="77"/>
      <c r="O124" s="24" t="s">
        <v>443</v>
      </c>
      <c r="P124" s="24" t="s">
        <v>195</v>
      </c>
      <c r="Q124" s="24" t="s">
        <v>444</v>
      </c>
      <c r="R124" s="77"/>
      <c r="S124" s="77"/>
      <c r="T124" s="76"/>
      <c r="U124" s="76"/>
      <c r="V124" s="76"/>
      <c r="W124" s="76"/>
      <c r="X124" s="76"/>
      <c r="Y124" s="76"/>
      <c r="Z124" s="76"/>
      <c r="AA124" s="76"/>
      <c r="AB124" s="76"/>
      <c r="AC124" s="76"/>
      <c r="AD124" s="71"/>
      <c r="AE124" s="71"/>
      <c r="AF124" s="71"/>
      <c r="AG124" s="71"/>
      <c r="AH124" s="71"/>
      <c r="AI124" s="71"/>
      <c r="AJ124" s="71"/>
      <c r="AK124" s="71"/>
      <c r="AL124" s="71"/>
      <c r="AM124" s="71"/>
      <c r="AN124" s="71"/>
      <c r="AO124" s="71"/>
      <c r="AP124" s="71"/>
      <c r="AQ124" s="71"/>
      <c r="AR124" s="71"/>
      <c r="AS124" s="71"/>
      <c r="AT124" s="71"/>
      <c r="AU124" s="71"/>
      <c r="AV124" s="71"/>
      <c r="AW124" s="71"/>
      <c r="AX124" s="79"/>
      <c r="AY124" s="79"/>
      <c r="AZ124" s="79"/>
      <c r="BA124" s="79"/>
      <c r="BB124" s="79"/>
      <c r="BC124" s="79"/>
      <c r="BD124" s="79"/>
      <c r="BE124" s="79"/>
      <c r="BF124" s="79"/>
      <c r="BG124" s="79"/>
      <c r="BH124" s="74"/>
      <c r="BI124" s="74"/>
      <c r="BJ124" s="74"/>
      <c r="BK124" s="74"/>
      <c r="BL124" s="74"/>
      <c r="BM124" s="73"/>
      <c r="BN124" s="73"/>
      <c r="BO124" s="73"/>
      <c r="BP124" s="73"/>
      <c r="BQ124" s="73"/>
      <c r="BR124" s="73"/>
      <c r="BS124" s="73"/>
      <c r="BT124" s="73"/>
      <c r="BU124" s="73"/>
      <c r="BV124" s="73"/>
      <c r="BW124" s="73"/>
      <c r="BX124" s="73"/>
      <c r="BY124" s="73"/>
      <c r="BZ124" s="73"/>
      <c r="CA124" s="73"/>
      <c r="CB124" s="74"/>
      <c r="CC124" s="74"/>
      <c r="CD124" s="74"/>
      <c r="CE124" s="74"/>
      <c r="CF124" s="74"/>
      <c r="CG124" s="74"/>
      <c r="CH124" s="74"/>
      <c r="CI124" s="74"/>
      <c r="CJ124" s="74"/>
      <c r="CK124" s="74"/>
      <c r="CL124" s="74"/>
      <c r="CM124" s="74"/>
      <c r="CN124" s="74"/>
      <c r="CO124" s="74"/>
      <c r="CP124" s="74"/>
      <c r="CQ124" s="74"/>
      <c r="CR124" s="74"/>
      <c r="CS124" s="74"/>
      <c r="CT124" s="74"/>
      <c r="CU124" s="74"/>
      <c r="CV124" s="71"/>
      <c r="CW124" s="71"/>
      <c r="CX124" s="71"/>
      <c r="CY124" s="71"/>
      <c r="CZ124" s="71"/>
      <c r="DA124" s="71"/>
      <c r="DB124" s="71"/>
      <c r="DC124" s="71"/>
      <c r="DD124" s="71"/>
      <c r="DE124" s="71"/>
      <c r="DF124" s="71"/>
      <c r="DH124" s="28"/>
    </row>
    <row r="125" spans="1:112" s="19" customFormat="1" ht="98.25" customHeight="1" x14ac:dyDescent="0.2">
      <c r="A125" s="72"/>
      <c r="B125" s="77"/>
      <c r="C125" s="72"/>
      <c r="D125" s="72"/>
      <c r="E125" s="72"/>
      <c r="F125" s="77"/>
      <c r="G125" s="77"/>
      <c r="H125" s="77"/>
      <c r="I125" s="72"/>
      <c r="J125" s="72"/>
      <c r="K125" s="72"/>
      <c r="L125" s="77"/>
      <c r="M125" s="77"/>
      <c r="N125" s="77"/>
      <c r="O125" s="24" t="s">
        <v>445</v>
      </c>
      <c r="P125" s="24" t="s">
        <v>254</v>
      </c>
      <c r="Q125" s="24" t="s">
        <v>446</v>
      </c>
      <c r="R125" s="77"/>
      <c r="S125" s="77"/>
      <c r="T125" s="76"/>
      <c r="U125" s="76"/>
      <c r="V125" s="76"/>
      <c r="W125" s="76"/>
      <c r="X125" s="76"/>
      <c r="Y125" s="76"/>
      <c r="Z125" s="76"/>
      <c r="AA125" s="76"/>
      <c r="AB125" s="76"/>
      <c r="AC125" s="76"/>
      <c r="AD125" s="71"/>
      <c r="AE125" s="71"/>
      <c r="AF125" s="71"/>
      <c r="AG125" s="71"/>
      <c r="AH125" s="71"/>
      <c r="AI125" s="71"/>
      <c r="AJ125" s="71"/>
      <c r="AK125" s="71"/>
      <c r="AL125" s="71"/>
      <c r="AM125" s="71"/>
      <c r="AN125" s="71"/>
      <c r="AO125" s="71"/>
      <c r="AP125" s="71"/>
      <c r="AQ125" s="71"/>
      <c r="AR125" s="71"/>
      <c r="AS125" s="71"/>
      <c r="AT125" s="71"/>
      <c r="AU125" s="71"/>
      <c r="AV125" s="71"/>
      <c r="AW125" s="71"/>
      <c r="AX125" s="79"/>
      <c r="AY125" s="79"/>
      <c r="AZ125" s="79"/>
      <c r="BA125" s="79"/>
      <c r="BB125" s="79"/>
      <c r="BC125" s="79"/>
      <c r="BD125" s="79"/>
      <c r="BE125" s="79"/>
      <c r="BF125" s="79"/>
      <c r="BG125" s="79"/>
      <c r="BH125" s="74"/>
      <c r="BI125" s="74"/>
      <c r="BJ125" s="74"/>
      <c r="BK125" s="74"/>
      <c r="BL125" s="74"/>
      <c r="BM125" s="73"/>
      <c r="BN125" s="73"/>
      <c r="BO125" s="73"/>
      <c r="BP125" s="73"/>
      <c r="BQ125" s="73"/>
      <c r="BR125" s="73"/>
      <c r="BS125" s="73"/>
      <c r="BT125" s="73"/>
      <c r="BU125" s="73"/>
      <c r="BV125" s="73"/>
      <c r="BW125" s="73"/>
      <c r="BX125" s="73"/>
      <c r="BY125" s="73"/>
      <c r="BZ125" s="73"/>
      <c r="CA125" s="73"/>
      <c r="CB125" s="74"/>
      <c r="CC125" s="74"/>
      <c r="CD125" s="74"/>
      <c r="CE125" s="74"/>
      <c r="CF125" s="74"/>
      <c r="CG125" s="74"/>
      <c r="CH125" s="74"/>
      <c r="CI125" s="74"/>
      <c r="CJ125" s="74"/>
      <c r="CK125" s="74"/>
      <c r="CL125" s="74"/>
      <c r="CM125" s="74"/>
      <c r="CN125" s="74"/>
      <c r="CO125" s="74"/>
      <c r="CP125" s="74"/>
      <c r="CQ125" s="74"/>
      <c r="CR125" s="74"/>
      <c r="CS125" s="74"/>
      <c r="CT125" s="74"/>
      <c r="CU125" s="74"/>
      <c r="CV125" s="71"/>
      <c r="CW125" s="71"/>
      <c r="CX125" s="71"/>
      <c r="CY125" s="71"/>
      <c r="CZ125" s="71"/>
      <c r="DA125" s="71"/>
      <c r="DB125" s="71"/>
      <c r="DC125" s="71"/>
      <c r="DD125" s="71"/>
      <c r="DE125" s="71"/>
      <c r="DF125" s="71"/>
      <c r="DH125" s="28"/>
    </row>
    <row r="126" spans="1:112" s="19" customFormat="1" ht="98.25" customHeight="1" x14ac:dyDescent="0.2">
      <c r="A126" s="72"/>
      <c r="B126" s="77"/>
      <c r="C126" s="72"/>
      <c r="D126" s="72"/>
      <c r="E126" s="72"/>
      <c r="F126" s="77"/>
      <c r="G126" s="77"/>
      <c r="H126" s="77"/>
      <c r="I126" s="72"/>
      <c r="J126" s="72"/>
      <c r="K126" s="72"/>
      <c r="L126" s="77"/>
      <c r="M126" s="77"/>
      <c r="N126" s="77"/>
      <c r="O126" s="24" t="s">
        <v>447</v>
      </c>
      <c r="P126" s="24" t="s">
        <v>95</v>
      </c>
      <c r="Q126" s="24" t="s">
        <v>425</v>
      </c>
      <c r="R126" s="77"/>
      <c r="S126" s="77"/>
      <c r="T126" s="76"/>
      <c r="U126" s="76"/>
      <c r="V126" s="76"/>
      <c r="W126" s="76"/>
      <c r="X126" s="76"/>
      <c r="Y126" s="76"/>
      <c r="Z126" s="76"/>
      <c r="AA126" s="76"/>
      <c r="AB126" s="76"/>
      <c r="AC126" s="76"/>
      <c r="AD126" s="71"/>
      <c r="AE126" s="71"/>
      <c r="AF126" s="71"/>
      <c r="AG126" s="71"/>
      <c r="AH126" s="71"/>
      <c r="AI126" s="71"/>
      <c r="AJ126" s="71"/>
      <c r="AK126" s="71"/>
      <c r="AL126" s="71"/>
      <c r="AM126" s="71"/>
      <c r="AN126" s="71"/>
      <c r="AO126" s="71"/>
      <c r="AP126" s="71"/>
      <c r="AQ126" s="71"/>
      <c r="AR126" s="71"/>
      <c r="AS126" s="71"/>
      <c r="AT126" s="71"/>
      <c r="AU126" s="71"/>
      <c r="AV126" s="71"/>
      <c r="AW126" s="71"/>
      <c r="AX126" s="79"/>
      <c r="AY126" s="79"/>
      <c r="AZ126" s="79"/>
      <c r="BA126" s="79"/>
      <c r="BB126" s="79"/>
      <c r="BC126" s="79"/>
      <c r="BD126" s="79"/>
      <c r="BE126" s="79"/>
      <c r="BF126" s="79"/>
      <c r="BG126" s="79"/>
      <c r="BH126" s="74"/>
      <c r="BI126" s="74"/>
      <c r="BJ126" s="74"/>
      <c r="BK126" s="74"/>
      <c r="BL126" s="74"/>
      <c r="BM126" s="73"/>
      <c r="BN126" s="73"/>
      <c r="BO126" s="73"/>
      <c r="BP126" s="73"/>
      <c r="BQ126" s="73"/>
      <c r="BR126" s="73"/>
      <c r="BS126" s="73"/>
      <c r="BT126" s="73"/>
      <c r="BU126" s="73"/>
      <c r="BV126" s="73"/>
      <c r="BW126" s="73"/>
      <c r="BX126" s="73"/>
      <c r="BY126" s="73"/>
      <c r="BZ126" s="73"/>
      <c r="CA126" s="73"/>
      <c r="CB126" s="74"/>
      <c r="CC126" s="74"/>
      <c r="CD126" s="74"/>
      <c r="CE126" s="74"/>
      <c r="CF126" s="74"/>
      <c r="CG126" s="74"/>
      <c r="CH126" s="74"/>
      <c r="CI126" s="74"/>
      <c r="CJ126" s="74"/>
      <c r="CK126" s="74"/>
      <c r="CL126" s="74"/>
      <c r="CM126" s="74"/>
      <c r="CN126" s="74"/>
      <c r="CO126" s="74"/>
      <c r="CP126" s="74"/>
      <c r="CQ126" s="74"/>
      <c r="CR126" s="74"/>
      <c r="CS126" s="74"/>
      <c r="CT126" s="74"/>
      <c r="CU126" s="74"/>
      <c r="CV126" s="71"/>
      <c r="CW126" s="71"/>
      <c r="CX126" s="71"/>
      <c r="CY126" s="71"/>
      <c r="CZ126" s="71"/>
      <c r="DA126" s="71"/>
      <c r="DB126" s="71"/>
      <c r="DC126" s="71"/>
      <c r="DD126" s="71"/>
      <c r="DE126" s="71"/>
      <c r="DF126" s="71"/>
      <c r="DH126" s="28"/>
    </row>
    <row r="127" spans="1:112" s="19" customFormat="1" ht="98.25" customHeight="1" x14ac:dyDescent="0.2">
      <c r="A127" s="72"/>
      <c r="B127" s="77"/>
      <c r="C127" s="72"/>
      <c r="D127" s="72"/>
      <c r="E127" s="72"/>
      <c r="F127" s="77"/>
      <c r="G127" s="77"/>
      <c r="H127" s="77"/>
      <c r="I127" s="72"/>
      <c r="J127" s="72"/>
      <c r="K127" s="72"/>
      <c r="L127" s="77"/>
      <c r="M127" s="77"/>
      <c r="N127" s="77"/>
      <c r="O127" s="24" t="s">
        <v>448</v>
      </c>
      <c r="P127" s="24" t="s">
        <v>351</v>
      </c>
      <c r="Q127" s="24" t="s">
        <v>449</v>
      </c>
      <c r="R127" s="77"/>
      <c r="S127" s="77"/>
      <c r="T127" s="76"/>
      <c r="U127" s="76"/>
      <c r="V127" s="76"/>
      <c r="W127" s="76"/>
      <c r="X127" s="76"/>
      <c r="Y127" s="76"/>
      <c r="Z127" s="76"/>
      <c r="AA127" s="76"/>
      <c r="AB127" s="76"/>
      <c r="AC127" s="76"/>
      <c r="AD127" s="71"/>
      <c r="AE127" s="71"/>
      <c r="AF127" s="71"/>
      <c r="AG127" s="71"/>
      <c r="AH127" s="71"/>
      <c r="AI127" s="71"/>
      <c r="AJ127" s="71"/>
      <c r="AK127" s="71"/>
      <c r="AL127" s="71"/>
      <c r="AM127" s="71"/>
      <c r="AN127" s="71"/>
      <c r="AO127" s="71"/>
      <c r="AP127" s="71"/>
      <c r="AQ127" s="71"/>
      <c r="AR127" s="71"/>
      <c r="AS127" s="71"/>
      <c r="AT127" s="71"/>
      <c r="AU127" s="71"/>
      <c r="AV127" s="71"/>
      <c r="AW127" s="71"/>
      <c r="AX127" s="79"/>
      <c r="AY127" s="79"/>
      <c r="AZ127" s="79"/>
      <c r="BA127" s="79"/>
      <c r="BB127" s="79"/>
      <c r="BC127" s="79"/>
      <c r="BD127" s="79"/>
      <c r="BE127" s="79"/>
      <c r="BF127" s="79"/>
      <c r="BG127" s="79"/>
      <c r="BH127" s="74"/>
      <c r="BI127" s="74"/>
      <c r="BJ127" s="74"/>
      <c r="BK127" s="74"/>
      <c r="BL127" s="74"/>
      <c r="BM127" s="73"/>
      <c r="BN127" s="73"/>
      <c r="BO127" s="73"/>
      <c r="BP127" s="73"/>
      <c r="BQ127" s="73"/>
      <c r="BR127" s="73"/>
      <c r="BS127" s="73"/>
      <c r="BT127" s="73"/>
      <c r="BU127" s="73"/>
      <c r="BV127" s="73"/>
      <c r="BW127" s="73"/>
      <c r="BX127" s="73"/>
      <c r="BY127" s="73"/>
      <c r="BZ127" s="73"/>
      <c r="CA127" s="73"/>
      <c r="CB127" s="74"/>
      <c r="CC127" s="74"/>
      <c r="CD127" s="74"/>
      <c r="CE127" s="74"/>
      <c r="CF127" s="74"/>
      <c r="CG127" s="74"/>
      <c r="CH127" s="74"/>
      <c r="CI127" s="74"/>
      <c r="CJ127" s="74"/>
      <c r="CK127" s="74"/>
      <c r="CL127" s="74"/>
      <c r="CM127" s="74"/>
      <c r="CN127" s="74"/>
      <c r="CO127" s="74"/>
      <c r="CP127" s="74"/>
      <c r="CQ127" s="74"/>
      <c r="CR127" s="74"/>
      <c r="CS127" s="74"/>
      <c r="CT127" s="74"/>
      <c r="CU127" s="74"/>
      <c r="CV127" s="71"/>
      <c r="CW127" s="71"/>
      <c r="CX127" s="71"/>
      <c r="CY127" s="71"/>
      <c r="CZ127" s="71"/>
      <c r="DA127" s="71"/>
      <c r="DB127" s="71"/>
      <c r="DC127" s="71"/>
      <c r="DD127" s="71"/>
      <c r="DE127" s="71"/>
      <c r="DF127" s="71"/>
      <c r="DH127" s="28"/>
    </row>
    <row r="128" spans="1:112" s="19" customFormat="1" ht="98.25" customHeight="1" x14ac:dyDescent="0.2">
      <c r="A128" s="72"/>
      <c r="B128" s="77"/>
      <c r="C128" s="72"/>
      <c r="D128" s="72"/>
      <c r="E128" s="72"/>
      <c r="F128" s="77"/>
      <c r="G128" s="77"/>
      <c r="H128" s="77"/>
      <c r="I128" s="72"/>
      <c r="J128" s="72"/>
      <c r="K128" s="72"/>
      <c r="L128" s="77"/>
      <c r="M128" s="77"/>
      <c r="N128" s="77"/>
      <c r="O128" s="24" t="s">
        <v>428</v>
      </c>
      <c r="P128" s="24" t="s">
        <v>101</v>
      </c>
      <c r="Q128" s="24" t="s">
        <v>429</v>
      </c>
      <c r="R128" s="77"/>
      <c r="S128" s="77"/>
      <c r="T128" s="76"/>
      <c r="U128" s="76"/>
      <c r="V128" s="76"/>
      <c r="W128" s="76"/>
      <c r="X128" s="76"/>
      <c r="Y128" s="76"/>
      <c r="Z128" s="76"/>
      <c r="AA128" s="76"/>
      <c r="AB128" s="76"/>
      <c r="AC128" s="76"/>
      <c r="AD128" s="71"/>
      <c r="AE128" s="71"/>
      <c r="AF128" s="71"/>
      <c r="AG128" s="71"/>
      <c r="AH128" s="71"/>
      <c r="AI128" s="71"/>
      <c r="AJ128" s="71"/>
      <c r="AK128" s="71"/>
      <c r="AL128" s="71"/>
      <c r="AM128" s="71"/>
      <c r="AN128" s="71"/>
      <c r="AO128" s="71"/>
      <c r="AP128" s="71"/>
      <c r="AQ128" s="71"/>
      <c r="AR128" s="71"/>
      <c r="AS128" s="71"/>
      <c r="AT128" s="71"/>
      <c r="AU128" s="71"/>
      <c r="AV128" s="71"/>
      <c r="AW128" s="71"/>
      <c r="AX128" s="79"/>
      <c r="AY128" s="79"/>
      <c r="AZ128" s="79"/>
      <c r="BA128" s="79"/>
      <c r="BB128" s="79"/>
      <c r="BC128" s="79"/>
      <c r="BD128" s="79"/>
      <c r="BE128" s="79"/>
      <c r="BF128" s="79"/>
      <c r="BG128" s="79"/>
      <c r="BH128" s="74"/>
      <c r="BI128" s="74"/>
      <c r="BJ128" s="74"/>
      <c r="BK128" s="74"/>
      <c r="BL128" s="74"/>
      <c r="BM128" s="73"/>
      <c r="BN128" s="73"/>
      <c r="BO128" s="73"/>
      <c r="BP128" s="73"/>
      <c r="BQ128" s="73"/>
      <c r="BR128" s="73"/>
      <c r="BS128" s="73"/>
      <c r="BT128" s="73"/>
      <c r="BU128" s="73"/>
      <c r="BV128" s="73"/>
      <c r="BW128" s="73"/>
      <c r="BX128" s="73"/>
      <c r="BY128" s="73"/>
      <c r="BZ128" s="73"/>
      <c r="CA128" s="73"/>
      <c r="CB128" s="74"/>
      <c r="CC128" s="74"/>
      <c r="CD128" s="74"/>
      <c r="CE128" s="74"/>
      <c r="CF128" s="74"/>
      <c r="CG128" s="74"/>
      <c r="CH128" s="74"/>
      <c r="CI128" s="74"/>
      <c r="CJ128" s="74"/>
      <c r="CK128" s="74"/>
      <c r="CL128" s="74"/>
      <c r="CM128" s="74"/>
      <c r="CN128" s="74"/>
      <c r="CO128" s="74"/>
      <c r="CP128" s="74"/>
      <c r="CQ128" s="74"/>
      <c r="CR128" s="74"/>
      <c r="CS128" s="74"/>
      <c r="CT128" s="74"/>
      <c r="CU128" s="74"/>
      <c r="CV128" s="71"/>
      <c r="CW128" s="71"/>
      <c r="CX128" s="71"/>
      <c r="CY128" s="71"/>
      <c r="CZ128" s="71"/>
      <c r="DA128" s="71"/>
      <c r="DB128" s="71"/>
      <c r="DC128" s="71"/>
      <c r="DD128" s="71"/>
      <c r="DE128" s="71"/>
      <c r="DF128" s="71"/>
      <c r="DH128" s="28"/>
    </row>
    <row r="129" spans="1:112" s="19" customFormat="1" ht="98.25" customHeight="1" x14ac:dyDescent="0.2">
      <c r="A129" s="72"/>
      <c r="B129" s="77"/>
      <c r="C129" s="72"/>
      <c r="D129" s="72"/>
      <c r="E129" s="72"/>
      <c r="F129" s="77"/>
      <c r="G129" s="77"/>
      <c r="H129" s="77"/>
      <c r="I129" s="72"/>
      <c r="J129" s="72"/>
      <c r="K129" s="72"/>
      <c r="L129" s="77"/>
      <c r="M129" s="77"/>
      <c r="N129" s="77"/>
      <c r="O129" s="24" t="s">
        <v>136</v>
      </c>
      <c r="P129" s="24" t="s">
        <v>450</v>
      </c>
      <c r="Q129" s="24" t="s">
        <v>138</v>
      </c>
      <c r="R129" s="77"/>
      <c r="S129" s="77"/>
      <c r="T129" s="76"/>
      <c r="U129" s="76"/>
      <c r="V129" s="76"/>
      <c r="W129" s="76"/>
      <c r="X129" s="76"/>
      <c r="Y129" s="76"/>
      <c r="Z129" s="76"/>
      <c r="AA129" s="76"/>
      <c r="AB129" s="76"/>
      <c r="AC129" s="76"/>
      <c r="AD129" s="71"/>
      <c r="AE129" s="71"/>
      <c r="AF129" s="71"/>
      <c r="AG129" s="71"/>
      <c r="AH129" s="71"/>
      <c r="AI129" s="71"/>
      <c r="AJ129" s="71"/>
      <c r="AK129" s="71"/>
      <c r="AL129" s="71"/>
      <c r="AM129" s="71"/>
      <c r="AN129" s="71"/>
      <c r="AO129" s="71"/>
      <c r="AP129" s="71"/>
      <c r="AQ129" s="71"/>
      <c r="AR129" s="71"/>
      <c r="AS129" s="71"/>
      <c r="AT129" s="71"/>
      <c r="AU129" s="71"/>
      <c r="AV129" s="71"/>
      <c r="AW129" s="71"/>
      <c r="AX129" s="79"/>
      <c r="AY129" s="79"/>
      <c r="AZ129" s="79"/>
      <c r="BA129" s="79"/>
      <c r="BB129" s="79"/>
      <c r="BC129" s="79"/>
      <c r="BD129" s="79"/>
      <c r="BE129" s="79"/>
      <c r="BF129" s="79"/>
      <c r="BG129" s="79"/>
      <c r="BH129" s="74"/>
      <c r="BI129" s="74"/>
      <c r="BJ129" s="74"/>
      <c r="BK129" s="74"/>
      <c r="BL129" s="74"/>
      <c r="BM129" s="73"/>
      <c r="BN129" s="73"/>
      <c r="BO129" s="73"/>
      <c r="BP129" s="73"/>
      <c r="BQ129" s="73"/>
      <c r="BR129" s="73"/>
      <c r="BS129" s="73"/>
      <c r="BT129" s="73"/>
      <c r="BU129" s="73"/>
      <c r="BV129" s="73"/>
      <c r="BW129" s="73"/>
      <c r="BX129" s="73"/>
      <c r="BY129" s="73"/>
      <c r="BZ129" s="73"/>
      <c r="CA129" s="73"/>
      <c r="CB129" s="74"/>
      <c r="CC129" s="74"/>
      <c r="CD129" s="74"/>
      <c r="CE129" s="74"/>
      <c r="CF129" s="74"/>
      <c r="CG129" s="74"/>
      <c r="CH129" s="74"/>
      <c r="CI129" s="74"/>
      <c r="CJ129" s="74"/>
      <c r="CK129" s="74"/>
      <c r="CL129" s="74"/>
      <c r="CM129" s="74"/>
      <c r="CN129" s="74"/>
      <c r="CO129" s="74"/>
      <c r="CP129" s="74"/>
      <c r="CQ129" s="74"/>
      <c r="CR129" s="74"/>
      <c r="CS129" s="74"/>
      <c r="CT129" s="74"/>
      <c r="CU129" s="74"/>
      <c r="CV129" s="71"/>
      <c r="CW129" s="71"/>
      <c r="CX129" s="71"/>
      <c r="CY129" s="71"/>
      <c r="CZ129" s="71"/>
      <c r="DA129" s="71"/>
      <c r="DB129" s="71"/>
      <c r="DC129" s="71"/>
      <c r="DD129" s="71"/>
      <c r="DE129" s="71"/>
      <c r="DF129" s="71"/>
      <c r="DH129" s="28"/>
    </row>
    <row r="130" spans="1:112" s="19" customFormat="1" ht="98.25" customHeight="1" x14ac:dyDescent="0.2">
      <c r="A130" s="72" t="s">
        <v>451</v>
      </c>
      <c r="B130" s="77" t="s">
        <v>452</v>
      </c>
      <c r="C130" s="24" t="s">
        <v>433</v>
      </c>
      <c r="D130" s="24" t="s">
        <v>453</v>
      </c>
      <c r="E130" s="24" t="s">
        <v>435</v>
      </c>
      <c r="F130" s="77"/>
      <c r="G130" s="77"/>
      <c r="H130" s="77"/>
      <c r="I130" s="72" t="s">
        <v>436</v>
      </c>
      <c r="J130" s="72" t="s">
        <v>437</v>
      </c>
      <c r="K130" s="72" t="s">
        <v>438</v>
      </c>
      <c r="L130" s="77"/>
      <c r="M130" s="77"/>
      <c r="N130" s="77"/>
      <c r="O130" s="24" t="s">
        <v>439</v>
      </c>
      <c r="P130" s="24" t="s">
        <v>78</v>
      </c>
      <c r="Q130" s="24" t="s">
        <v>79</v>
      </c>
      <c r="R130" s="77" t="s">
        <v>440</v>
      </c>
      <c r="S130" s="77" t="s">
        <v>454</v>
      </c>
      <c r="T130" s="76">
        <v>23138.400000000001</v>
      </c>
      <c r="U130" s="76">
        <v>22936.52</v>
      </c>
      <c r="V130" s="76">
        <v>0</v>
      </c>
      <c r="W130" s="76">
        <v>0</v>
      </c>
      <c r="X130" s="76">
        <v>0</v>
      </c>
      <c r="Y130" s="76">
        <v>0</v>
      </c>
      <c r="Z130" s="76">
        <v>0</v>
      </c>
      <c r="AA130" s="76">
        <v>0</v>
      </c>
      <c r="AB130" s="76">
        <v>23138.400000000001</v>
      </c>
      <c r="AC130" s="76">
        <v>22936.52</v>
      </c>
      <c r="AD130" s="71">
        <v>15470</v>
      </c>
      <c r="AE130" s="71">
        <v>0</v>
      </c>
      <c r="AF130" s="71">
        <v>0</v>
      </c>
      <c r="AG130" s="71">
        <v>0</v>
      </c>
      <c r="AH130" s="71">
        <v>15470</v>
      </c>
      <c r="AI130" s="71">
        <v>11650.1</v>
      </c>
      <c r="AJ130" s="71">
        <v>0</v>
      </c>
      <c r="AK130" s="71">
        <v>0</v>
      </c>
      <c r="AL130" s="71">
        <v>0</v>
      </c>
      <c r="AM130" s="71">
        <v>11650.1</v>
      </c>
      <c r="AN130" s="71">
        <v>11650.1</v>
      </c>
      <c r="AO130" s="71">
        <v>0</v>
      </c>
      <c r="AP130" s="71">
        <v>0</v>
      </c>
      <c r="AQ130" s="71" t="s">
        <v>81</v>
      </c>
      <c r="AR130" s="71">
        <v>11650.1</v>
      </c>
      <c r="AS130" s="71">
        <v>11650.1</v>
      </c>
      <c r="AT130" s="71">
        <v>0</v>
      </c>
      <c r="AU130" s="71">
        <v>0</v>
      </c>
      <c r="AV130" s="71">
        <v>0</v>
      </c>
      <c r="AW130" s="71">
        <v>11650.1</v>
      </c>
      <c r="AX130" s="79">
        <v>23138.400000000001</v>
      </c>
      <c r="AY130" s="79">
        <f>BA130+BC130+BE130+BG130</f>
        <v>22936.5</v>
      </c>
      <c r="AZ130" s="79">
        <v>0</v>
      </c>
      <c r="BA130" s="79">
        <v>0</v>
      </c>
      <c r="BB130" s="79">
        <v>0</v>
      </c>
      <c r="BC130" s="79">
        <v>0</v>
      </c>
      <c r="BD130" s="79">
        <v>0</v>
      </c>
      <c r="BE130" s="79">
        <v>0</v>
      </c>
      <c r="BF130" s="79">
        <v>23138.400000000001</v>
      </c>
      <c r="BG130" s="79">
        <v>22936.5</v>
      </c>
      <c r="BH130" s="74">
        <v>15470</v>
      </c>
      <c r="BI130" s="74">
        <v>0</v>
      </c>
      <c r="BJ130" s="74">
        <v>0</v>
      </c>
      <c r="BK130" s="74">
        <v>0</v>
      </c>
      <c r="BL130" s="74">
        <v>15470</v>
      </c>
      <c r="BM130" s="74">
        <v>11650.1</v>
      </c>
      <c r="BN130" s="74">
        <v>0</v>
      </c>
      <c r="BO130" s="74">
        <v>0</v>
      </c>
      <c r="BP130" s="74">
        <v>0</v>
      </c>
      <c r="BQ130" s="74">
        <v>11650.1</v>
      </c>
      <c r="BR130" s="74">
        <v>11650.1</v>
      </c>
      <c r="BS130" s="74">
        <v>0</v>
      </c>
      <c r="BT130" s="74">
        <v>0</v>
      </c>
      <c r="BU130" s="74">
        <v>0</v>
      </c>
      <c r="BV130" s="74">
        <v>11650.1</v>
      </c>
      <c r="BW130" s="74">
        <v>11650.1</v>
      </c>
      <c r="BX130" s="74">
        <v>0</v>
      </c>
      <c r="BY130" s="74">
        <v>0</v>
      </c>
      <c r="BZ130" s="74">
        <v>0</v>
      </c>
      <c r="CA130" s="74">
        <v>11650.1</v>
      </c>
      <c r="CB130" s="74">
        <v>23138.400000000001</v>
      </c>
      <c r="CC130" s="74">
        <v>0</v>
      </c>
      <c r="CD130" s="74">
        <v>0</v>
      </c>
      <c r="CE130" s="74">
        <v>0</v>
      </c>
      <c r="CF130" s="74">
        <v>23138.400000000001</v>
      </c>
      <c r="CG130" s="74">
        <v>15470</v>
      </c>
      <c r="CH130" s="74">
        <v>0</v>
      </c>
      <c r="CI130" s="74">
        <v>0</v>
      </c>
      <c r="CJ130" s="74">
        <v>0</v>
      </c>
      <c r="CK130" s="74">
        <v>15470</v>
      </c>
      <c r="CL130" s="74">
        <v>11650.1</v>
      </c>
      <c r="CM130" s="74">
        <v>0</v>
      </c>
      <c r="CN130" s="74">
        <v>0</v>
      </c>
      <c r="CO130" s="74">
        <v>0</v>
      </c>
      <c r="CP130" s="74">
        <v>11650.1</v>
      </c>
      <c r="CQ130" s="74">
        <v>23138.400000000001</v>
      </c>
      <c r="CR130" s="74">
        <v>0</v>
      </c>
      <c r="CS130" s="74">
        <v>0</v>
      </c>
      <c r="CT130" s="74">
        <v>0</v>
      </c>
      <c r="CU130" s="74">
        <v>23138.400000000001</v>
      </c>
      <c r="CV130" s="71">
        <v>15470</v>
      </c>
      <c r="CW130" s="71">
        <v>0</v>
      </c>
      <c r="CX130" s="71">
        <v>0</v>
      </c>
      <c r="CY130" s="71">
        <v>0</v>
      </c>
      <c r="CZ130" s="71">
        <v>15470</v>
      </c>
      <c r="DA130" s="71">
        <v>11650.1</v>
      </c>
      <c r="DB130" s="71">
        <v>0</v>
      </c>
      <c r="DC130" s="71">
        <v>0</v>
      </c>
      <c r="DD130" s="71">
        <v>0</v>
      </c>
      <c r="DE130" s="71">
        <v>11650.1</v>
      </c>
      <c r="DF130" s="71" t="s">
        <v>82</v>
      </c>
      <c r="DH130" s="28"/>
    </row>
    <row r="131" spans="1:112" s="19" customFormat="1" ht="98.25" customHeight="1" x14ac:dyDescent="0.2">
      <c r="A131" s="72"/>
      <c r="B131" s="77"/>
      <c r="C131" s="72" t="s">
        <v>191</v>
      </c>
      <c r="D131" s="72" t="s">
        <v>442</v>
      </c>
      <c r="E131" s="72" t="s">
        <v>193</v>
      </c>
      <c r="F131" s="77"/>
      <c r="G131" s="77"/>
      <c r="H131" s="77"/>
      <c r="I131" s="72"/>
      <c r="J131" s="72"/>
      <c r="K131" s="72"/>
      <c r="L131" s="77"/>
      <c r="M131" s="77"/>
      <c r="N131" s="77"/>
      <c r="O131" s="24" t="s">
        <v>455</v>
      </c>
      <c r="P131" s="24" t="s">
        <v>87</v>
      </c>
      <c r="Q131" s="24" t="s">
        <v>456</v>
      </c>
      <c r="R131" s="77"/>
      <c r="S131" s="77"/>
      <c r="T131" s="76"/>
      <c r="U131" s="76"/>
      <c r="V131" s="76"/>
      <c r="W131" s="76"/>
      <c r="X131" s="76"/>
      <c r="Y131" s="76"/>
      <c r="Z131" s="76"/>
      <c r="AA131" s="76"/>
      <c r="AB131" s="76"/>
      <c r="AC131" s="76"/>
      <c r="AD131" s="71"/>
      <c r="AE131" s="71"/>
      <c r="AF131" s="71"/>
      <c r="AG131" s="71"/>
      <c r="AH131" s="71"/>
      <c r="AI131" s="71"/>
      <c r="AJ131" s="71"/>
      <c r="AK131" s="71"/>
      <c r="AL131" s="71"/>
      <c r="AM131" s="71"/>
      <c r="AN131" s="71"/>
      <c r="AO131" s="71"/>
      <c r="AP131" s="71"/>
      <c r="AQ131" s="71"/>
      <c r="AR131" s="71"/>
      <c r="AS131" s="71"/>
      <c r="AT131" s="71"/>
      <c r="AU131" s="71"/>
      <c r="AV131" s="71"/>
      <c r="AW131" s="71"/>
      <c r="AX131" s="79"/>
      <c r="AY131" s="79"/>
      <c r="AZ131" s="79"/>
      <c r="BA131" s="79"/>
      <c r="BB131" s="79"/>
      <c r="BC131" s="79"/>
      <c r="BD131" s="79"/>
      <c r="BE131" s="79"/>
      <c r="BF131" s="79"/>
      <c r="BG131" s="79"/>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1"/>
      <c r="CW131" s="71"/>
      <c r="CX131" s="71"/>
      <c r="CY131" s="71"/>
      <c r="CZ131" s="71"/>
      <c r="DA131" s="71"/>
      <c r="DB131" s="71"/>
      <c r="DC131" s="71"/>
      <c r="DD131" s="71"/>
      <c r="DE131" s="71"/>
      <c r="DF131" s="71"/>
      <c r="DH131" s="28"/>
    </row>
    <row r="132" spans="1:112" s="19" customFormat="1" ht="98.25" customHeight="1" x14ac:dyDescent="0.2">
      <c r="A132" s="72"/>
      <c r="B132" s="77"/>
      <c r="C132" s="72"/>
      <c r="D132" s="72"/>
      <c r="E132" s="72"/>
      <c r="F132" s="77"/>
      <c r="G132" s="77"/>
      <c r="H132" s="77"/>
      <c r="I132" s="72"/>
      <c r="J132" s="72"/>
      <c r="K132" s="72"/>
      <c r="L132" s="77"/>
      <c r="M132" s="77"/>
      <c r="N132" s="77"/>
      <c r="O132" s="24" t="s">
        <v>197</v>
      </c>
      <c r="P132" s="24" t="s">
        <v>90</v>
      </c>
      <c r="Q132" s="24" t="s">
        <v>199</v>
      </c>
      <c r="R132" s="77"/>
      <c r="S132" s="77"/>
      <c r="T132" s="76"/>
      <c r="U132" s="76"/>
      <c r="V132" s="76"/>
      <c r="W132" s="76"/>
      <c r="X132" s="76"/>
      <c r="Y132" s="76"/>
      <c r="Z132" s="76"/>
      <c r="AA132" s="76"/>
      <c r="AB132" s="76"/>
      <c r="AC132" s="76"/>
      <c r="AD132" s="71"/>
      <c r="AE132" s="71"/>
      <c r="AF132" s="71"/>
      <c r="AG132" s="71"/>
      <c r="AH132" s="71"/>
      <c r="AI132" s="71"/>
      <c r="AJ132" s="71"/>
      <c r="AK132" s="71"/>
      <c r="AL132" s="71"/>
      <c r="AM132" s="71"/>
      <c r="AN132" s="71"/>
      <c r="AO132" s="71"/>
      <c r="AP132" s="71"/>
      <c r="AQ132" s="71"/>
      <c r="AR132" s="71"/>
      <c r="AS132" s="71"/>
      <c r="AT132" s="71"/>
      <c r="AU132" s="71"/>
      <c r="AV132" s="71"/>
      <c r="AW132" s="71"/>
      <c r="AX132" s="79"/>
      <c r="AY132" s="79"/>
      <c r="AZ132" s="79"/>
      <c r="BA132" s="79"/>
      <c r="BB132" s="79"/>
      <c r="BC132" s="79"/>
      <c r="BD132" s="79"/>
      <c r="BE132" s="79"/>
      <c r="BF132" s="79"/>
      <c r="BG132" s="79"/>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1"/>
      <c r="CW132" s="71"/>
      <c r="CX132" s="71"/>
      <c r="CY132" s="71"/>
      <c r="CZ132" s="71"/>
      <c r="DA132" s="71"/>
      <c r="DB132" s="71"/>
      <c r="DC132" s="71"/>
      <c r="DD132" s="71"/>
      <c r="DE132" s="71"/>
      <c r="DF132" s="71"/>
      <c r="DH132" s="28"/>
    </row>
    <row r="133" spans="1:112" s="19" customFormat="1" ht="98.25" customHeight="1" x14ac:dyDescent="0.2">
      <c r="A133" s="72" t="s">
        <v>457</v>
      </c>
      <c r="B133" s="77" t="s">
        <v>458</v>
      </c>
      <c r="C133" s="24" t="s">
        <v>74</v>
      </c>
      <c r="D133" s="24" t="s">
        <v>459</v>
      </c>
      <c r="E133" s="24" t="s">
        <v>76</v>
      </c>
      <c r="F133" s="77"/>
      <c r="G133" s="77"/>
      <c r="H133" s="77"/>
      <c r="I133" s="77"/>
      <c r="J133" s="77"/>
      <c r="K133" s="77"/>
      <c r="L133" s="77"/>
      <c r="M133" s="77"/>
      <c r="N133" s="77"/>
      <c r="O133" s="24" t="s">
        <v>144</v>
      </c>
      <c r="P133" s="24" t="s">
        <v>78</v>
      </c>
      <c r="Q133" s="24" t="s">
        <v>79</v>
      </c>
      <c r="R133" s="77" t="s">
        <v>460</v>
      </c>
      <c r="S133" s="78" t="s">
        <v>461</v>
      </c>
      <c r="T133" s="76">
        <v>229303.51</v>
      </c>
      <c r="U133" s="76">
        <v>229302.01</v>
      </c>
      <c r="V133" s="76">
        <v>0</v>
      </c>
      <c r="W133" s="76">
        <v>0</v>
      </c>
      <c r="X133" s="76">
        <v>169032.46</v>
      </c>
      <c r="Y133" s="76">
        <v>169032.46</v>
      </c>
      <c r="Z133" s="76">
        <v>0</v>
      </c>
      <c r="AA133" s="76">
        <v>0</v>
      </c>
      <c r="AB133" s="76">
        <v>60271.05</v>
      </c>
      <c r="AC133" s="76">
        <v>60269.55</v>
      </c>
      <c r="AD133" s="71">
        <v>472617.72</v>
      </c>
      <c r="AE133" s="71">
        <v>0</v>
      </c>
      <c r="AF133" s="71">
        <v>330083.46000000002</v>
      </c>
      <c r="AG133" s="71">
        <v>0</v>
      </c>
      <c r="AH133" s="71">
        <v>142534.26</v>
      </c>
      <c r="AI133" s="71">
        <v>429740.07</v>
      </c>
      <c r="AJ133" s="71">
        <v>0</v>
      </c>
      <c r="AK133" s="71">
        <v>279760.77</v>
      </c>
      <c r="AL133" s="71">
        <v>0</v>
      </c>
      <c r="AM133" s="71">
        <v>149979.29999999999</v>
      </c>
      <c r="AN133" s="71">
        <v>0</v>
      </c>
      <c r="AO133" s="71">
        <v>0</v>
      </c>
      <c r="AP133" s="71">
        <v>0</v>
      </c>
      <c r="AQ133" s="71" t="s">
        <v>81</v>
      </c>
      <c r="AR133" s="71">
        <v>0</v>
      </c>
      <c r="AS133" s="71">
        <v>0</v>
      </c>
      <c r="AT133" s="71">
        <v>0</v>
      </c>
      <c r="AU133" s="71">
        <v>0</v>
      </c>
      <c r="AV133" s="71">
        <v>0</v>
      </c>
      <c r="AW133" s="71">
        <v>0</v>
      </c>
      <c r="AX133" s="79">
        <f>AZ133+BB133+BD133+BF133</f>
        <v>229303.6</v>
      </c>
      <c r="AY133" s="79">
        <f>BA133+BC133+BE133+BG133</f>
        <v>229302.1</v>
      </c>
      <c r="AZ133" s="79">
        <v>0</v>
      </c>
      <c r="BA133" s="79">
        <v>0</v>
      </c>
      <c r="BB133" s="79">
        <v>169032.5</v>
      </c>
      <c r="BC133" s="79">
        <v>169032.5</v>
      </c>
      <c r="BD133" s="79">
        <v>0</v>
      </c>
      <c r="BE133" s="79">
        <v>0</v>
      </c>
      <c r="BF133" s="79">
        <v>60271.1</v>
      </c>
      <c r="BG133" s="79">
        <v>60269.599999999999</v>
      </c>
      <c r="BH133" s="74">
        <v>472617.72</v>
      </c>
      <c r="BI133" s="74">
        <v>0</v>
      </c>
      <c r="BJ133" s="74">
        <v>330083.46000000002</v>
      </c>
      <c r="BK133" s="74">
        <v>0</v>
      </c>
      <c r="BL133" s="74">
        <v>142534.26</v>
      </c>
      <c r="BM133" s="74">
        <v>429740.07</v>
      </c>
      <c r="BN133" s="74">
        <v>0</v>
      </c>
      <c r="BO133" s="74">
        <v>279760.77</v>
      </c>
      <c r="BP133" s="74">
        <v>0</v>
      </c>
      <c r="BQ133" s="74">
        <v>149979.29999999999</v>
      </c>
      <c r="BR133" s="74">
        <v>0</v>
      </c>
      <c r="BS133" s="74">
        <v>0</v>
      </c>
      <c r="BT133" s="74">
        <v>0</v>
      </c>
      <c r="BU133" s="74">
        <v>0</v>
      </c>
      <c r="BV133" s="74">
        <v>0</v>
      </c>
      <c r="BW133" s="74">
        <v>0</v>
      </c>
      <c r="BX133" s="74">
        <v>0</v>
      </c>
      <c r="BY133" s="74">
        <v>0</v>
      </c>
      <c r="BZ133" s="74">
        <v>0</v>
      </c>
      <c r="CA133" s="74">
        <v>0</v>
      </c>
      <c r="CB133" s="74">
        <v>229303.51</v>
      </c>
      <c r="CC133" s="74">
        <v>0</v>
      </c>
      <c r="CD133" s="74">
        <v>169032.46</v>
      </c>
      <c r="CE133" s="74">
        <v>0</v>
      </c>
      <c r="CF133" s="74">
        <v>60271.05</v>
      </c>
      <c r="CG133" s="74">
        <v>472617.72</v>
      </c>
      <c r="CH133" s="74">
        <v>0</v>
      </c>
      <c r="CI133" s="74">
        <v>330083.46000000002</v>
      </c>
      <c r="CJ133" s="74">
        <v>0</v>
      </c>
      <c r="CK133" s="74">
        <v>142534.26</v>
      </c>
      <c r="CL133" s="74">
        <v>429740.07</v>
      </c>
      <c r="CM133" s="74">
        <v>0</v>
      </c>
      <c r="CN133" s="74">
        <v>279760.77</v>
      </c>
      <c r="CO133" s="74">
        <v>0</v>
      </c>
      <c r="CP133" s="74">
        <v>149979.29999999999</v>
      </c>
      <c r="CQ133" s="74">
        <f>SUM(CR133:CU135)</f>
        <v>229303.6</v>
      </c>
      <c r="CR133" s="74">
        <v>0</v>
      </c>
      <c r="CS133" s="74">
        <v>169032.5</v>
      </c>
      <c r="CT133" s="74">
        <v>0</v>
      </c>
      <c r="CU133" s="74">
        <v>60271.1</v>
      </c>
      <c r="CV133" s="71">
        <v>472617.72</v>
      </c>
      <c r="CW133" s="71">
        <v>0</v>
      </c>
      <c r="CX133" s="71">
        <v>330083.46000000002</v>
      </c>
      <c r="CY133" s="71">
        <v>0</v>
      </c>
      <c r="CZ133" s="71">
        <v>142534.26</v>
      </c>
      <c r="DA133" s="71">
        <v>429740.07</v>
      </c>
      <c r="DB133" s="71">
        <v>0</v>
      </c>
      <c r="DC133" s="71">
        <v>279760.77</v>
      </c>
      <c r="DD133" s="71">
        <v>0</v>
      </c>
      <c r="DE133" s="71">
        <v>149979.29999999999</v>
      </c>
      <c r="DF133" s="71" t="s">
        <v>82</v>
      </c>
      <c r="DH133" s="28"/>
    </row>
    <row r="134" spans="1:112" s="19" customFormat="1" ht="98.25" customHeight="1" x14ac:dyDescent="0.2">
      <c r="A134" s="72"/>
      <c r="B134" s="77"/>
      <c r="C134" s="72" t="s">
        <v>462</v>
      </c>
      <c r="D134" s="72" t="s">
        <v>119</v>
      </c>
      <c r="E134" s="72" t="s">
        <v>463</v>
      </c>
      <c r="F134" s="77"/>
      <c r="G134" s="77"/>
      <c r="H134" s="77"/>
      <c r="I134" s="77"/>
      <c r="J134" s="77"/>
      <c r="K134" s="77"/>
      <c r="L134" s="77"/>
      <c r="M134" s="77"/>
      <c r="N134" s="77"/>
      <c r="O134" s="24" t="s">
        <v>464</v>
      </c>
      <c r="P134" s="24" t="s">
        <v>87</v>
      </c>
      <c r="Q134" s="24" t="s">
        <v>465</v>
      </c>
      <c r="R134" s="77"/>
      <c r="S134" s="78"/>
      <c r="T134" s="76"/>
      <c r="U134" s="76"/>
      <c r="V134" s="76"/>
      <c r="W134" s="76"/>
      <c r="X134" s="76"/>
      <c r="Y134" s="76"/>
      <c r="Z134" s="76"/>
      <c r="AA134" s="76"/>
      <c r="AB134" s="76"/>
      <c r="AC134" s="76"/>
      <c r="AD134" s="71"/>
      <c r="AE134" s="71"/>
      <c r="AF134" s="71"/>
      <c r="AG134" s="71"/>
      <c r="AH134" s="71"/>
      <c r="AI134" s="71"/>
      <c r="AJ134" s="71"/>
      <c r="AK134" s="71"/>
      <c r="AL134" s="71"/>
      <c r="AM134" s="71"/>
      <c r="AN134" s="71"/>
      <c r="AO134" s="71"/>
      <c r="AP134" s="71"/>
      <c r="AQ134" s="71"/>
      <c r="AR134" s="71"/>
      <c r="AS134" s="71"/>
      <c r="AT134" s="71"/>
      <c r="AU134" s="71"/>
      <c r="AV134" s="71"/>
      <c r="AW134" s="71"/>
      <c r="AX134" s="79"/>
      <c r="AY134" s="79"/>
      <c r="AZ134" s="79"/>
      <c r="BA134" s="79"/>
      <c r="BB134" s="79"/>
      <c r="BC134" s="79"/>
      <c r="BD134" s="79"/>
      <c r="BE134" s="79"/>
      <c r="BF134" s="79"/>
      <c r="BG134" s="79"/>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1"/>
      <c r="CW134" s="71"/>
      <c r="CX134" s="71"/>
      <c r="CY134" s="71"/>
      <c r="CZ134" s="71"/>
      <c r="DA134" s="71"/>
      <c r="DB134" s="71"/>
      <c r="DC134" s="71"/>
      <c r="DD134" s="71"/>
      <c r="DE134" s="71"/>
      <c r="DF134" s="71"/>
      <c r="DH134" s="28"/>
    </row>
    <row r="135" spans="1:112" s="19" customFormat="1" ht="98.25" customHeight="1" x14ac:dyDescent="0.2">
      <c r="A135" s="72"/>
      <c r="B135" s="77"/>
      <c r="C135" s="72"/>
      <c r="D135" s="72"/>
      <c r="E135" s="72"/>
      <c r="F135" s="77"/>
      <c r="G135" s="77"/>
      <c r="H135" s="77"/>
      <c r="I135" s="77"/>
      <c r="J135" s="77"/>
      <c r="K135" s="77"/>
      <c r="L135" s="77"/>
      <c r="M135" s="77"/>
      <c r="N135" s="77"/>
      <c r="O135" s="24" t="s">
        <v>197</v>
      </c>
      <c r="P135" s="24" t="s">
        <v>466</v>
      </c>
      <c r="Q135" s="24" t="s">
        <v>199</v>
      </c>
      <c r="R135" s="77"/>
      <c r="S135" s="78"/>
      <c r="T135" s="76"/>
      <c r="U135" s="76"/>
      <c r="V135" s="76"/>
      <c r="W135" s="76"/>
      <c r="X135" s="76"/>
      <c r="Y135" s="76"/>
      <c r="Z135" s="76"/>
      <c r="AA135" s="76"/>
      <c r="AB135" s="76"/>
      <c r="AC135" s="76"/>
      <c r="AD135" s="71"/>
      <c r="AE135" s="71"/>
      <c r="AF135" s="71"/>
      <c r="AG135" s="71"/>
      <c r="AH135" s="71"/>
      <c r="AI135" s="71"/>
      <c r="AJ135" s="71"/>
      <c r="AK135" s="71"/>
      <c r="AL135" s="71"/>
      <c r="AM135" s="71"/>
      <c r="AN135" s="71"/>
      <c r="AO135" s="71"/>
      <c r="AP135" s="71"/>
      <c r="AQ135" s="71"/>
      <c r="AR135" s="71"/>
      <c r="AS135" s="71"/>
      <c r="AT135" s="71"/>
      <c r="AU135" s="71"/>
      <c r="AV135" s="71"/>
      <c r="AW135" s="71"/>
      <c r="AX135" s="79"/>
      <c r="AY135" s="79"/>
      <c r="AZ135" s="79"/>
      <c r="BA135" s="79"/>
      <c r="BB135" s="79"/>
      <c r="BC135" s="79"/>
      <c r="BD135" s="79"/>
      <c r="BE135" s="79"/>
      <c r="BF135" s="79"/>
      <c r="BG135" s="79"/>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1"/>
      <c r="CW135" s="71"/>
      <c r="CX135" s="71"/>
      <c r="CY135" s="71"/>
      <c r="CZ135" s="71"/>
      <c r="DA135" s="71"/>
      <c r="DB135" s="71"/>
      <c r="DC135" s="71"/>
      <c r="DD135" s="71"/>
      <c r="DE135" s="71"/>
      <c r="DF135" s="71"/>
      <c r="DH135" s="28"/>
    </row>
    <row r="136" spans="1:112" s="19" customFormat="1" ht="98.25" customHeight="1" x14ac:dyDescent="0.2">
      <c r="A136" s="72" t="s">
        <v>467</v>
      </c>
      <c r="B136" s="77" t="s">
        <v>468</v>
      </c>
      <c r="C136" s="24" t="s">
        <v>74</v>
      </c>
      <c r="D136" s="24" t="s">
        <v>469</v>
      </c>
      <c r="E136" s="24" t="s">
        <v>76</v>
      </c>
      <c r="F136" s="77"/>
      <c r="G136" s="77"/>
      <c r="H136" s="77"/>
      <c r="I136" s="72" t="s">
        <v>470</v>
      </c>
      <c r="J136" s="72" t="s">
        <v>78</v>
      </c>
      <c r="K136" s="72" t="s">
        <v>471</v>
      </c>
      <c r="L136" s="77"/>
      <c r="M136" s="77"/>
      <c r="N136" s="77"/>
      <c r="O136" s="24" t="s">
        <v>188</v>
      </c>
      <c r="P136" s="24" t="s">
        <v>78</v>
      </c>
      <c r="Q136" s="24" t="s">
        <v>79</v>
      </c>
      <c r="R136" s="77" t="s">
        <v>460</v>
      </c>
      <c r="S136" s="77" t="s">
        <v>472</v>
      </c>
      <c r="T136" s="76">
        <v>26490.53</v>
      </c>
      <c r="U136" s="76">
        <v>26451.31</v>
      </c>
      <c r="V136" s="76">
        <v>0</v>
      </c>
      <c r="W136" s="76">
        <v>0</v>
      </c>
      <c r="X136" s="76">
        <v>0</v>
      </c>
      <c r="Y136" s="76">
        <v>0</v>
      </c>
      <c r="Z136" s="76">
        <v>0</v>
      </c>
      <c r="AA136" s="76">
        <v>0</v>
      </c>
      <c r="AB136" s="76">
        <v>26490.53</v>
      </c>
      <c r="AC136" s="76">
        <v>26451.31</v>
      </c>
      <c r="AD136" s="71">
        <v>29390.41</v>
      </c>
      <c r="AE136" s="71">
        <v>0</v>
      </c>
      <c r="AF136" s="71">
        <v>0</v>
      </c>
      <c r="AG136" s="71">
        <v>0</v>
      </c>
      <c r="AH136" s="71">
        <v>29390.41</v>
      </c>
      <c r="AI136" s="71">
        <v>21503.1</v>
      </c>
      <c r="AJ136" s="71">
        <v>0</v>
      </c>
      <c r="AK136" s="71">
        <v>0</v>
      </c>
      <c r="AL136" s="71">
        <v>0</v>
      </c>
      <c r="AM136" s="71">
        <v>21503.1</v>
      </c>
      <c r="AN136" s="71">
        <v>21503.1</v>
      </c>
      <c r="AO136" s="71">
        <v>0</v>
      </c>
      <c r="AP136" s="71">
        <v>0</v>
      </c>
      <c r="AQ136" s="71" t="s">
        <v>81</v>
      </c>
      <c r="AR136" s="71">
        <v>21503.1</v>
      </c>
      <c r="AS136" s="71">
        <v>21503.1</v>
      </c>
      <c r="AT136" s="71">
        <v>0</v>
      </c>
      <c r="AU136" s="71">
        <v>0</v>
      </c>
      <c r="AV136" s="71">
        <v>0</v>
      </c>
      <c r="AW136" s="71">
        <v>21503.1</v>
      </c>
      <c r="AX136" s="79">
        <f>AZ136+BB136+BD136+BF136</f>
        <v>26490.5</v>
      </c>
      <c r="AY136" s="79">
        <f>BA136+BC136+BE136+BG136</f>
        <v>26451.3</v>
      </c>
      <c r="AZ136" s="79">
        <v>0</v>
      </c>
      <c r="BA136" s="79">
        <v>0</v>
      </c>
      <c r="BB136" s="79">
        <v>0</v>
      </c>
      <c r="BC136" s="79">
        <v>0</v>
      </c>
      <c r="BD136" s="79">
        <v>0</v>
      </c>
      <c r="BE136" s="79">
        <v>0</v>
      </c>
      <c r="BF136" s="79">
        <v>26490.5</v>
      </c>
      <c r="BG136" s="79">
        <v>26451.3</v>
      </c>
      <c r="BH136" s="74">
        <v>29390.41</v>
      </c>
      <c r="BI136" s="74">
        <v>0</v>
      </c>
      <c r="BJ136" s="74">
        <v>0</v>
      </c>
      <c r="BK136" s="74">
        <v>0</v>
      </c>
      <c r="BL136" s="74">
        <v>29390.41</v>
      </c>
      <c r="BM136" s="73">
        <v>21503.1</v>
      </c>
      <c r="BN136" s="73">
        <v>0</v>
      </c>
      <c r="BO136" s="73">
        <v>0</v>
      </c>
      <c r="BP136" s="73">
        <v>0</v>
      </c>
      <c r="BQ136" s="73">
        <v>21503.1</v>
      </c>
      <c r="BR136" s="73">
        <v>21503.1</v>
      </c>
      <c r="BS136" s="73">
        <v>0</v>
      </c>
      <c r="BT136" s="73">
        <v>0</v>
      </c>
      <c r="BU136" s="73">
        <v>0</v>
      </c>
      <c r="BV136" s="73">
        <v>21503.1</v>
      </c>
      <c r="BW136" s="73">
        <v>21503.1</v>
      </c>
      <c r="BX136" s="73">
        <v>0</v>
      </c>
      <c r="BY136" s="73">
        <v>0</v>
      </c>
      <c r="BZ136" s="73">
        <v>0</v>
      </c>
      <c r="CA136" s="73">
        <v>21503.1</v>
      </c>
      <c r="CB136" s="74">
        <v>26490.53</v>
      </c>
      <c r="CC136" s="74">
        <v>0</v>
      </c>
      <c r="CD136" s="74">
        <v>0</v>
      </c>
      <c r="CE136" s="74">
        <v>0</v>
      </c>
      <c r="CF136" s="74">
        <v>26490.53</v>
      </c>
      <c r="CG136" s="73">
        <v>29390.41</v>
      </c>
      <c r="CH136" s="73">
        <v>0</v>
      </c>
      <c r="CI136" s="73">
        <v>0</v>
      </c>
      <c r="CJ136" s="73">
        <v>0</v>
      </c>
      <c r="CK136" s="73">
        <v>29390.41</v>
      </c>
      <c r="CL136" s="73">
        <v>21503.1</v>
      </c>
      <c r="CM136" s="73">
        <v>0</v>
      </c>
      <c r="CN136" s="73">
        <v>0</v>
      </c>
      <c r="CO136" s="73">
        <v>0</v>
      </c>
      <c r="CP136" s="73">
        <v>21503.1</v>
      </c>
      <c r="CQ136" s="74">
        <v>26490.5</v>
      </c>
      <c r="CR136" s="74">
        <v>0</v>
      </c>
      <c r="CS136" s="74">
        <v>0</v>
      </c>
      <c r="CT136" s="74">
        <v>0</v>
      </c>
      <c r="CU136" s="74">
        <v>26490.5</v>
      </c>
      <c r="CV136" s="71">
        <v>29390.41</v>
      </c>
      <c r="CW136" s="71">
        <v>0</v>
      </c>
      <c r="CX136" s="71">
        <v>0</v>
      </c>
      <c r="CY136" s="71">
        <v>0</v>
      </c>
      <c r="CZ136" s="71">
        <v>29390.41</v>
      </c>
      <c r="DA136" s="71">
        <v>21503.1</v>
      </c>
      <c r="DB136" s="71">
        <v>0</v>
      </c>
      <c r="DC136" s="71">
        <v>0</v>
      </c>
      <c r="DD136" s="71">
        <v>0</v>
      </c>
      <c r="DE136" s="71">
        <v>21503.1</v>
      </c>
      <c r="DF136" s="71" t="s">
        <v>82</v>
      </c>
      <c r="DH136" s="28"/>
    </row>
    <row r="137" spans="1:112" s="19" customFormat="1" ht="98.25" customHeight="1" x14ac:dyDescent="0.2">
      <c r="A137" s="72"/>
      <c r="B137" s="77"/>
      <c r="C137" s="72" t="s">
        <v>473</v>
      </c>
      <c r="D137" s="72" t="s">
        <v>474</v>
      </c>
      <c r="E137" s="72" t="s">
        <v>475</v>
      </c>
      <c r="F137" s="77"/>
      <c r="G137" s="77"/>
      <c r="H137" s="77"/>
      <c r="I137" s="72"/>
      <c r="J137" s="72"/>
      <c r="K137" s="72"/>
      <c r="L137" s="77"/>
      <c r="M137" s="77"/>
      <c r="N137" s="77"/>
      <c r="O137" s="24" t="s">
        <v>476</v>
      </c>
      <c r="P137" s="24" t="s">
        <v>87</v>
      </c>
      <c r="Q137" s="24" t="s">
        <v>477</v>
      </c>
      <c r="R137" s="77"/>
      <c r="S137" s="77"/>
      <c r="T137" s="76"/>
      <c r="U137" s="76"/>
      <c r="V137" s="76"/>
      <c r="W137" s="76"/>
      <c r="X137" s="76"/>
      <c r="Y137" s="76"/>
      <c r="Z137" s="76"/>
      <c r="AA137" s="76"/>
      <c r="AB137" s="76"/>
      <c r="AC137" s="76"/>
      <c r="AD137" s="71"/>
      <c r="AE137" s="71"/>
      <c r="AF137" s="71"/>
      <c r="AG137" s="71"/>
      <c r="AH137" s="71"/>
      <c r="AI137" s="71"/>
      <c r="AJ137" s="71"/>
      <c r="AK137" s="71"/>
      <c r="AL137" s="71"/>
      <c r="AM137" s="71"/>
      <c r="AN137" s="71"/>
      <c r="AO137" s="71"/>
      <c r="AP137" s="71"/>
      <c r="AQ137" s="71"/>
      <c r="AR137" s="71"/>
      <c r="AS137" s="71"/>
      <c r="AT137" s="71"/>
      <c r="AU137" s="71"/>
      <c r="AV137" s="71"/>
      <c r="AW137" s="71"/>
      <c r="AX137" s="79"/>
      <c r="AY137" s="79"/>
      <c r="AZ137" s="79"/>
      <c r="BA137" s="79"/>
      <c r="BB137" s="79"/>
      <c r="BC137" s="79"/>
      <c r="BD137" s="79"/>
      <c r="BE137" s="79"/>
      <c r="BF137" s="79"/>
      <c r="BG137" s="79"/>
      <c r="BH137" s="74"/>
      <c r="BI137" s="74"/>
      <c r="BJ137" s="74"/>
      <c r="BK137" s="74"/>
      <c r="BL137" s="74"/>
      <c r="BM137" s="73"/>
      <c r="BN137" s="73"/>
      <c r="BO137" s="73"/>
      <c r="BP137" s="73"/>
      <c r="BQ137" s="73"/>
      <c r="BR137" s="73"/>
      <c r="BS137" s="73"/>
      <c r="BT137" s="73"/>
      <c r="BU137" s="73"/>
      <c r="BV137" s="73"/>
      <c r="BW137" s="73"/>
      <c r="BX137" s="73"/>
      <c r="BY137" s="73"/>
      <c r="BZ137" s="73"/>
      <c r="CA137" s="73"/>
      <c r="CB137" s="74"/>
      <c r="CC137" s="74"/>
      <c r="CD137" s="74"/>
      <c r="CE137" s="74"/>
      <c r="CF137" s="74"/>
      <c r="CG137" s="73"/>
      <c r="CH137" s="73"/>
      <c r="CI137" s="73"/>
      <c r="CJ137" s="73"/>
      <c r="CK137" s="73"/>
      <c r="CL137" s="73"/>
      <c r="CM137" s="73"/>
      <c r="CN137" s="73"/>
      <c r="CO137" s="73"/>
      <c r="CP137" s="73"/>
      <c r="CQ137" s="74"/>
      <c r="CR137" s="74"/>
      <c r="CS137" s="74"/>
      <c r="CT137" s="74"/>
      <c r="CU137" s="74"/>
      <c r="CV137" s="71"/>
      <c r="CW137" s="71"/>
      <c r="CX137" s="71"/>
      <c r="CY137" s="71"/>
      <c r="CZ137" s="71"/>
      <c r="DA137" s="71"/>
      <c r="DB137" s="71"/>
      <c r="DC137" s="71"/>
      <c r="DD137" s="71"/>
      <c r="DE137" s="71"/>
      <c r="DF137" s="71"/>
      <c r="DH137" s="28"/>
    </row>
    <row r="138" spans="1:112" s="19" customFormat="1" ht="98.25" customHeight="1" x14ac:dyDescent="0.2">
      <c r="A138" s="72"/>
      <c r="B138" s="77"/>
      <c r="C138" s="72"/>
      <c r="D138" s="72"/>
      <c r="E138" s="72"/>
      <c r="F138" s="77"/>
      <c r="G138" s="77"/>
      <c r="H138" s="77"/>
      <c r="I138" s="72"/>
      <c r="J138" s="72"/>
      <c r="K138" s="72"/>
      <c r="L138" s="77"/>
      <c r="M138" s="77"/>
      <c r="N138" s="77"/>
      <c r="O138" s="24" t="s">
        <v>197</v>
      </c>
      <c r="P138" s="24" t="s">
        <v>478</v>
      </c>
      <c r="Q138" s="24" t="s">
        <v>199</v>
      </c>
      <c r="R138" s="77"/>
      <c r="S138" s="77"/>
      <c r="T138" s="76"/>
      <c r="U138" s="76"/>
      <c r="V138" s="76"/>
      <c r="W138" s="76"/>
      <c r="X138" s="76"/>
      <c r="Y138" s="76"/>
      <c r="Z138" s="76"/>
      <c r="AA138" s="76"/>
      <c r="AB138" s="76"/>
      <c r="AC138" s="76"/>
      <c r="AD138" s="71"/>
      <c r="AE138" s="71"/>
      <c r="AF138" s="71"/>
      <c r="AG138" s="71"/>
      <c r="AH138" s="71"/>
      <c r="AI138" s="71"/>
      <c r="AJ138" s="71"/>
      <c r="AK138" s="71"/>
      <c r="AL138" s="71"/>
      <c r="AM138" s="71"/>
      <c r="AN138" s="71"/>
      <c r="AO138" s="71"/>
      <c r="AP138" s="71"/>
      <c r="AQ138" s="71"/>
      <c r="AR138" s="71"/>
      <c r="AS138" s="71"/>
      <c r="AT138" s="71"/>
      <c r="AU138" s="71"/>
      <c r="AV138" s="71"/>
      <c r="AW138" s="71"/>
      <c r="AX138" s="79"/>
      <c r="AY138" s="79"/>
      <c r="AZ138" s="79"/>
      <c r="BA138" s="79"/>
      <c r="BB138" s="79"/>
      <c r="BC138" s="79"/>
      <c r="BD138" s="79"/>
      <c r="BE138" s="79"/>
      <c r="BF138" s="79"/>
      <c r="BG138" s="79"/>
      <c r="BH138" s="74"/>
      <c r="BI138" s="74"/>
      <c r="BJ138" s="74"/>
      <c r="BK138" s="74"/>
      <c r="BL138" s="74"/>
      <c r="BM138" s="73"/>
      <c r="BN138" s="73"/>
      <c r="BO138" s="73"/>
      <c r="BP138" s="73"/>
      <c r="BQ138" s="73"/>
      <c r="BR138" s="73"/>
      <c r="BS138" s="73"/>
      <c r="BT138" s="73"/>
      <c r="BU138" s="73"/>
      <c r="BV138" s="73"/>
      <c r="BW138" s="73"/>
      <c r="BX138" s="73"/>
      <c r="BY138" s="73"/>
      <c r="BZ138" s="73"/>
      <c r="CA138" s="73"/>
      <c r="CB138" s="74"/>
      <c r="CC138" s="74"/>
      <c r="CD138" s="74"/>
      <c r="CE138" s="74"/>
      <c r="CF138" s="74"/>
      <c r="CG138" s="73"/>
      <c r="CH138" s="73"/>
      <c r="CI138" s="73"/>
      <c r="CJ138" s="73"/>
      <c r="CK138" s="73"/>
      <c r="CL138" s="73"/>
      <c r="CM138" s="73"/>
      <c r="CN138" s="73"/>
      <c r="CO138" s="73"/>
      <c r="CP138" s="73"/>
      <c r="CQ138" s="74"/>
      <c r="CR138" s="74"/>
      <c r="CS138" s="74"/>
      <c r="CT138" s="74"/>
      <c r="CU138" s="74"/>
      <c r="CV138" s="71"/>
      <c r="CW138" s="71"/>
      <c r="CX138" s="71"/>
      <c r="CY138" s="71"/>
      <c r="CZ138" s="71"/>
      <c r="DA138" s="71"/>
      <c r="DB138" s="71"/>
      <c r="DC138" s="71"/>
      <c r="DD138" s="71"/>
      <c r="DE138" s="71"/>
      <c r="DF138" s="71"/>
      <c r="DH138" s="28"/>
    </row>
    <row r="139" spans="1:112" s="19" customFormat="1" ht="98.25" customHeight="1" x14ac:dyDescent="0.2">
      <c r="A139" s="72" t="s">
        <v>479</v>
      </c>
      <c r="B139" s="77" t="s">
        <v>480</v>
      </c>
      <c r="C139" s="72" t="s">
        <v>74</v>
      </c>
      <c r="D139" s="72" t="s">
        <v>481</v>
      </c>
      <c r="E139" s="72" t="s">
        <v>76</v>
      </c>
      <c r="F139" s="77"/>
      <c r="G139" s="77"/>
      <c r="H139" s="77"/>
      <c r="I139" s="24" t="s">
        <v>482</v>
      </c>
      <c r="J139" s="24" t="s">
        <v>483</v>
      </c>
      <c r="K139" s="24" t="s">
        <v>484</v>
      </c>
      <c r="L139" s="77"/>
      <c r="M139" s="77"/>
      <c r="N139" s="77"/>
      <c r="O139" s="24" t="s">
        <v>359</v>
      </c>
      <c r="P139" s="24" t="s">
        <v>78</v>
      </c>
      <c r="Q139" s="24" t="s">
        <v>79</v>
      </c>
      <c r="R139" s="77" t="s">
        <v>460</v>
      </c>
      <c r="S139" s="78" t="s">
        <v>485</v>
      </c>
      <c r="T139" s="76">
        <v>0</v>
      </c>
      <c r="U139" s="76">
        <v>0</v>
      </c>
      <c r="V139" s="76"/>
      <c r="W139" s="76"/>
      <c r="X139" s="76"/>
      <c r="Y139" s="76"/>
      <c r="Z139" s="76"/>
      <c r="AA139" s="76"/>
      <c r="AB139" s="76"/>
      <c r="AC139" s="76"/>
      <c r="AD139" s="71">
        <v>542</v>
      </c>
      <c r="AE139" s="71"/>
      <c r="AF139" s="71"/>
      <c r="AG139" s="71"/>
      <c r="AH139" s="71">
        <v>542</v>
      </c>
      <c r="AI139" s="71">
        <v>0</v>
      </c>
      <c r="AJ139" s="71"/>
      <c r="AK139" s="71"/>
      <c r="AL139" s="71"/>
      <c r="AM139" s="71"/>
      <c r="AN139" s="71">
        <v>0</v>
      </c>
      <c r="AO139" s="71"/>
      <c r="AP139" s="71"/>
      <c r="AQ139" s="71"/>
      <c r="AR139" s="71"/>
      <c r="AS139" s="71">
        <v>0</v>
      </c>
      <c r="AT139" s="71"/>
      <c r="AU139" s="71"/>
      <c r="AV139" s="71"/>
      <c r="AW139" s="71"/>
      <c r="AX139" s="75">
        <v>0</v>
      </c>
      <c r="AY139" s="75">
        <v>0</v>
      </c>
      <c r="AZ139" s="75"/>
      <c r="BA139" s="75"/>
      <c r="BB139" s="75"/>
      <c r="BC139" s="75"/>
      <c r="BD139" s="75"/>
      <c r="BE139" s="75"/>
      <c r="BF139" s="75"/>
      <c r="BG139" s="75"/>
      <c r="BH139" s="73">
        <v>542</v>
      </c>
      <c r="BI139" s="73"/>
      <c r="BJ139" s="73"/>
      <c r="BK139" s="73"/>
      <c r="BL139" s="73">
        <v>542</v>
      </c>
      <c r="BM139" s="73">
        <v>0</v>
      </c>
      <c r="BN139" s="73"/>
      <c r="BO139" s="73"/>
      <c r="BP139" s="73"/>
      <c r="BQ139" s="73"/>
      <c r="BR139" s="73">
        <v>0</v>
      </c>
      <c r="BS139" s="73"/>
      <c r="BT139" s="73"/>
      <c r="BU139" s="73"/>
      <c r="BV139" s="73"/>
      <c r="BW139" s="73">
        <v>0</v>
      </c>
      <c r="BX139" s="73"/>
      <c r="BY139" s="73"/>
      <c r="BZ139" s="73"/>
      <c r="CA139" s="73"/>
      <c r="CB139" s="74">
        <v>0</v>
      </c>
      <c r="CC139" s="74"/>
      <c r="CD139" s="74"/>
      <c r="CE139" s="74"/>
      <c r="CF139" s="74"/>
      <c r="CG139" s="74">
        <v>542</v>
      </c>
      <c r="CH139" s="73"/>
      <c r="CI139" s="73"/>
      <c r="CJ139" s="73"/>
      <c r="CK139" s="73">
        <v>542</v>
      </c>
      <c r="CL139" s="73">
        <v>0</v>
      </c>
      <c r="CM139" s="73"/>
      <c r="CN139" s="73"/>
      <c r="CO139" s="73"/>
      <c r="CP139" s="73"/>
      <c r="CQ139" s="73">
        <v>0</v>
      </c>
      <c r="CR139" s="73"/>
      <c r="CS139" s="73"/>
      <c r="CT139" s="73"/>
      <c r="CU139" s="73"/>
      <c r="CV139" s="71">
        <v>542</v>
      </c>
      <c r="CW139" s="71"/>
      <c r="CX139" s="71"/>
      <c r="CY139" s="71"/>
      <c r="CZ139" s="71">
        <v>542</v>
      </c>
      <c r="DA139" s="71">
        <v>0</v>
      </c>
      <c r="DB139" s="71"/>
      <c r="DC139" s="71"/>
      <c r="DD139" s="71"/>
      <c r="DE139" s="71"/>
      <c r="DF139" s="71" t="s">
        <v>82</v>
      </c>
      <c r="DH139" s="28"/>
    </row>
    <row r="140" spans="1:112" s="19" customFormat="1" ht="98.25" customHeight="1" x14ac:dyDescent="0.2">
      <c r="A140" s="72"/>
      <c r="B140" s="77"/>
      <c r="C140" s="72"/>
      <c r="D140" s="72"/>
      <c r="E140" s="72"/>
      <c r="F140" s="77"/>
      <c r="G140" s="77"/>
      <c r="H140" s="77"/>
      <c r="I140" s="24" t="s">
        <v>486</v>
      </c>
      <c r="J140" s="24" t="s">
        <v>487</v>
      </c>
      <c r="K140" s="24" t="s">
        <v>488</v>
      </c>
      <c r="L140" s="77"/>
      <c r="M140" s="77"/>
      <c r="N140" s="77"/>
      <c r="O140" s="24" t="s">
        <v>489</v>
      </c>
      <c r="P140" s="24" t="s">
        <v>87</v>
      </c>
      <c r="Q140" s="24" t="s">
        <v>252</v>
      </c>
      <c r="R140" s="77"/>
      <c r="S140" s="78"/>
      <c r="T140" s="76"/>
      <c r="U140" s="76"/>
      <c r="V140" s="76"/>
      <c r="W140" s="76"/>
      <c r="X140" s="76"/>
      <c r="Y140" s="76"/>
      <c r="Z140" s="76"/>
      <c r="AA140" s="76"/>
      <c r="AB140" s="76"/>
      <c r="AC140" s="76"/>
      <c r="AD140" s="71"/>
      <c r="AE140" s="71"/>
      <c r="AF140" s="71"/>
      <c r="AG140" s="71"/>
      <c r="AH140" s="71"/>
      <c r="AI140" s="71"/>
      <c r="AJ140" s="71"/>
      <c r="AK140" s="71"/>
      <c r="AL140" s="71"/>
      <c r="AM140" s="71"/>
      <c r="AN140" s="71"/>
      <c r="AO140" s="71"/>
      <c r="AP140" s="71"/>
      <c r="AQ140" s="71"/>
      <c r="AR140" s="71"/>
      <c r="AS140" s="71"/>
      <c r="AT140" s="71"/>
      <c r="AU140" s="71"/>
      <c r="AV140" s="71"/>
      <c r="AW140" s="71"/>
      <c r="AX140" s="75"/>
      <c r="AY140" s="75"/>
      <c r="AZ140" s="75"/>
      <c r="BA140" s="75"/>
      <c r="BB140" s="75"/>
      <c r="BC140" s="75"/>
      <c r="BD140" s="75"/>
      <c r="BE140" s="75"/>
      <c r="BF140" s="75"/>
      <c r="BG140" s="75"/>
      <c r="BH140" s="73"/>
      <c r="BI140" s="73"/>
      <c r="BJ140" s="73"/>
      <c r="BK140" s="73"/>
      <c r="BL140" s="73"/>
      <c r="BM140" s="73"/>
      <c r="BN140" s="73"/>
      <c r="BO140" s="73"/>
      <c r="BP140" s="73"/>
      <c r="BQ140" s="73"/>
      <c r="BR140" s="73"/>
      <c r="BS140" s="73"/>
      <c r="BT140" s="73"/>
      <c r="BU140" s="73"/>
      <c r="BV140" s="73"/>
      <c r="BW140" s="73"/>
      <c r="BX140" s="73"/>
      <c r="BY140" s="73"/>
      <c r="BZ140" s="73"/>
      <c r="CA140" s="73"/>
      <c r="CB140" s="74"/>
      <c r="CC140" s="74"/>
      <c r="CD140" s="74"/>
      <c r="CE140" s="74"/>
      <c r="CF140" s="74"/>
      <c r="CG140" s="74"/>
      <c r="CH140" s="73"/>
      <c r="CI140" s="73"/>
      <c r="CJ140" s="73"/>
      <c r="CK140" s="73"/>
      <c r="CL140" s="73"/>
      <c r="CM140" s="73"/>
      <c r="CN140" s="73"/>
      <c r="CO140" s="73"/>
      <c r="CP140" s="73"/>
      <c r="CQ140" s="73"/>
      <c r="CR140" s="73"/>
      <c r="CS140" s="73"/>
      <c r="CT140" s="73"/>
      <c r="CU140" s="73"/>
      <c r="CV140" s="71"/>
      <c r="CW140" s="71"/>
      <c r="CX140" s="71"/>
      <c r="CY140" s="71"/>
      <c r="CZ140" s="71"/>
      <c r="DA140" s="71"/>
      <c r="DB140" s="71"/>
      <c r="DC140" s="71"/>
      <c r="DD140" s="71"/>
      <c r="DE140" s="71"/>
      <c r="DF140" s="71"/>
      <c r="DH140" s="28"/>
    </row>
    <row r="141" spans="1:112" s="19" customFormat="1" ht="98.25" customHeight="1" x14ac:dyDescent="0.2">
      <c r="A141" s="72" t="s">
        <v>490</v>
      </c>
      <c r="B141" s="77" t="s">
        <v>491</v>
      </c>
      <c r="C141" s="72" t="s">
        <v>74</v>
      </c>
      <c r="D141" s="72" t="s">
        <v>481</v>
      </c>
      <c r="E141" s="72" t="s">
        <v>76</v>
      </c>
      <c r="F141" s="77"/>
      <c r="G141" s="77"/>
      <c r="H141" s="77"/>
      <c r="I141" s="72" t="s">
        <v>492</v>
      </c>
      <c r="J141" s="72" t="s">
        <v>493</v>
      </c>
      <c r="K141" s="72" t="s">
        <v>494</v>
      </c>
      <c r="L141" s="77"/>
      <c r="M141" s="77"/>
      <c r="N141" s="77"/>
      <c r="O141" s="24" t="s">
        <v>144</v>
      </c>
      <c r="P141" s="24" t="s">
        <v>78</v>
      </c>
      <c r="Q141" s="24" t="s">
        <v>79</v>
      </c>
      <c r="R141" s="77" t="s">
        <v>460</v>
      </c>
      <c r="S141" s="77" t="s">
        <v>495</v>
      </c>
      <c r="T141" s="76">
        <v>1144319.3500000001</v>
      </c>
      <c r="U141" s="76">
        <v>1132989.29</v>
      </c>
      <c r="V141" s="76">
        <v>0</v>
      </c>
      <c r="W141" s="76">
        <v>0</v>
      </c>
      <c r="X141" s="76">
        <v>15144.74</v>
      </c>
      <c r="Y141" s="76">
        <v>15123.63</v>
      </c>
      <c r="Z141" s="76">
        <v>0</v>
      </c>
      <c r="AA141" s="76">
        <v>0</v>
      </c>
      <c r="AB141" s="76">
        <v>1129174.6100000001</v>
      </c>
      <c r="AC141" s="76">
        <v>1117865.6599999999</v>
      </c>
      <c r="AD141" s="71">
        <v>1555130.04</v>
      </c>
      <c r="AE141" s="71">
        <v>0</v>
      </c>
      <c r="AF141" s="71">
        <v>11633.21</v>
      </c>
      <c r="AG141" s="71">
        <v>0</v>
      </c>
      <c r="AH141" s="71">
        <v>1543496.83</v>
      </c>
      <c r="AI141" s="71">
        <v>1098289.4099999999</v>
      </c>
      <c r="AJ141" s="71">
        <v>0</v>
      </c>
      <c r="AK141" s="71">
        <v>655.20000000000005</v>
      </c>
      <c r="AL141" s="71">
        <v>0</v>
      </c>
      <c r="AM141" s="71">
        <v>1097634.21</v>
      </c>
      <c r="AN141" s="71">
        <v>1360814.07</v>
      </c>
      <c r="AO141" s="71">
        <v>0</v>
      </c>
      <c r="AP141" s="71">
        <v>126655.2</v>
      </c>
      <c r="AQ141" s="71" t="s">
        <v>81</v>
      </c>
      <c r="AR141" s="71">
        <v>1234158.8700000001</v>
      </c>
      <c r="AS141" s="71">
        <v>1360814.07</v>
      </c>
      <c r="AT141" s="71">
        <v>0</v>
      </c>
      <c r="AU141" s="71">
        <v>126655.2</v>
      </c>
      <c r="AV141" s="71">
        <v>0</v>
      </c>
      <c r="AW141" s="71">
        <v>1234158.8700000001</v>
      </c>
      <c r="AX141" s="74">
        <f>AZ141+BB141+BD141+BF141</f>
        <v>1144319.3</v>
      </c>
      <c r="AY141" s="74">
        <v>1132989.29</v>
      </c>
      <c r="AZ141" s="74">
        <v>0</v>
      </c>
      <c r="BA141" s="74">
        <v>0</v>
      </c>
      <c r="BB141" s="74">
        <v>15144.7</v>
      </c>
      <c r="BC141" s="74">
        <v>15123.6</v>
      </c>
      <c r="BD141" s="74">
        <v>0</v>
      </c>
      <c r="BE141" s="74">
        <v>0</v>
      </c>
      <c r="BF141" s="74">
        <v>1129174.6000000001</v>
      </c>
      <c r="BG141" s="74">
        <v>1117865.7</v>
      </c>
      <c r="BH141" s="74">
        <v>1555130.04</v>
      </c>
      <c r="BI141" s="74">
        <v>0</v>
      </c>
      <c r="BJ141" s="74">
        <v>11633.21</v>
      </c>
      <c r="BK141" s="74">
        <v>0</v>
      </c>
      <c r="BL141" s="74">
        <v>1543496.83</v>
      </c>
      <c r="BM141" s="74">
        <v>1098289.4099999999</v>
      </c>
      <c r="BN141" s="74">
        <v>0</v>
      </c>
      <c r="BO141" s="74">
        <v>655.20000000000005</v>
      </c>
      <c r="BP141" s="74">
        <v>0</v>
      </c>
      <c r="BQ141" s="74">
        <v>1097634.21</v>
      </c>
      <c r="BR141" s="74">
        <v>1360814.07</v>
      </c>
      <c r="BS141" s="74">
        <v>0</v>
      </c>
      <c r="BT141" s="74">
        <v>126655.2</v>
      </c>
      <c r="BU141" s="74">
        <v>0</v>
      </c>
      <c r="BV141" s="74">
        <v>1234158.8700000001</v>
      </c>
      <c r="BW141" s="74">
        <v>1360814.07</v>
      </c>
      <c r="BX141" s="74">
        <v>0</v>
      </c>
      <c r="BY141" s="74">
        <v>126655.2</v>
      </c>
      <c r="BZ141" s="74">
        <v>0</v>
      </c>
      <c r="CA141" s="74">
        <v>1234158.8700000001</v>
      </c>
      <c r="CB141" s="74">
        <v>1144319.3500000001</v>
      </c>
      <c r="CC141" s="74">
        <v>0</v>
      </c>
      <c r="CD141" s="74">
        <v>15144.74</v>
      </c>
      <c r="CE141" s="74">
        <v>0</v>
      </c>
      <c r="CF141" s="74">
        <v>1129174.6100000001</v>
      </c>
      <c r="CG141" s="74">
        <v>1555130.04</v>
      </c>
      <c r="CH141" s="74">
        <v>0</v>
      </c>
      <c r="CI141" s="74">
        <v>11633.21</v>
      </c>
      <c r="CJ141" s="74">
        <v>0</v>
      </c>
      <c r="CK141" s="74">
        <v>1543496.83</v>
      </c>
      <c r="CL141" s="74">
        <v>1098289.4099999999</v>
      </c>
      <c r="CM141" s="74">
        <v>0</v>
      </c>
      <c r="CN141" s="74">
        <v>655.20000000000005</v>
      </c>
      <c r="CO141" s="74">
        <v>0</v>
      </c>
      <c r="CP141" s="74">
        <v>1097634.21</v>
      </c>
      <c r="CQ141" s="74">
        <f>SUM(CR141:CU146)</f>
        <v>1144319.3</v>
      </c>
      <c r="CR141" s="74">
        <v>0</v>
      </c>
      <c r="CS141" s="74">
        <v>15144.7</v>
      </c>
      <c r="CT141" s="74">
        <v>0</v>
      </c>
      <c r="CU141" s="74">
        <v>1129174.6000000001</v>
      </c>
      <c r="CV141" s="71">
        <v>1555130.04</v>
      </c>
      <c r="CW141" s="71">
        <v>0</v>
      </c>
      <c r="CX141" s="71">
        <v>11633.21</v>
      </c>
      <c r="CY141" s="71">
        <v>0</v>
      </c>
      <c r="CZ141" s="71">
        <v>1543496.83</v>
      </c>
      <c r="DA141" s="71">
        <v>1098289.4099999999</v>
      </c>
      <c r="DB141" s="71">
        <v>0</v>
      </c>
      <c r="DC141" s="71">
        <v>655.20000000000005</v>
      </c>
      <c r="DD141" s="71">
        <v>0</v>
      </c>
      <c r="DE141" s="71">
        <v>1097634.21</v>
      </c>
      <c r="DF141" s="71" t="s">
        <v>82</v>
      </c>
      <c r="DH141" s="28"/>
    </row>
    <row r="142" spans="1:112" s="19" customFormat="1" ht="98.25" customHeight="1" x14ac:dyDescent="0.2">
      <c r="A142" s="72"/>
      <c r="B142" s="77"/>
      <c r="C142" s="72"/>
      <c r="D142" s="72"/>
      <c r="E142" s="72"/>
      <c r="F142" s="77"/>
      <c r="G142" s="77"/>
      <c r="H142" s="77"/>
      <c r="I142" s="72"/>
      <c r="J142" s="72"/>
      <c r="K142" s="72"/>
      <c r="L142" s="77"/>
      <c r="M142" s="77"/>
      <c r="N142" s="77"/>
      <c r="O142" s="24" t="s">
        <v>496</v>
      </c>
      <c r="P142" s="24" t="s">
        <v>87</v>
      </c>
      <c r="Q142" s="24" t="s">
        <v>252</v>
      </c>
      <c r="R142" s="77"/>
      <c r="S142" s="77"/>
      <c r="T142" s="76"/>
      <c r="U142" s="76"/>
      <c r="V142" s="76"/>
      <c r="W142" s="76"/>
      <c r="X142" s="76"/>
      <c r="Y142" s="76"/>
      <c r="Z142" s="76"/>
      <c r="AA142" s="76"/>
      <c r="AB142" s="76"/>
      <c r="AC142" s="76"/>
      <c r="AD142" s="71"/>
      <c r="AE142" s="71"/>
      <c r="AF142" s="71"/>
      <c r="AG142" s="71"/>
      <c r="AH142" s="71"/>
      <c r="AI142" s="71"/>
      <c r="AJ142" s="71"/>
      <c r="AK142" s="71"/>
      <c r="AL142" s="71"/>
      <c r="AM142" s="71"/>
      <c r="AN142" s="71"/>
      <c r="AO142" s="71"/>
      <c r="AP142" s="71"/>
      <c r="AQ142" s="71"/>
      <c r="AR142" s="71"/>
      <c r="AS142" s="71"/>
      <c r="AT142" s="71"/>
      <c r="AU142" s="71"/>
      <c r="AV142" s="71"/>
      <c r="AW142" s="71"/>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1"/>
      <c r="CW142" s="71"/>
      <c r="CX142" s="71"/>
      <c r="CY142" s="71"/>
      <c r="CZ142" s="71"/>
      <c r="DA142" s="71"/>
      <c r="DB142" s="71"/>
      <c r="DC142" s="71"/>
      <c r="DD142" s="71"/>
      <c r="DE142" s="71"/>
      <c r="DF142" s="71"/>
      <c r="DH142" s="28"/>
    </row>
    <row r="143" spans="1:112" s="19" customFormat="1" ht="98.25" customHeight="1" x14ac:dyDescent="0.2">
      <c r="A143" s="72"/>
      <c r="B143" s="77"/>
      <c r="C143" s="72"/>
      <c r="D143" s="72"/>
      <c r="E143" s="72"/>
      <c r="F143" s="77"/>
      <c r="G143" s="77"/>
      <c r="H143" s="77"/>
      <c r="I143" s="72"/>
      <c r="J143" s="72"/>
      <c r="K143" s="72"/>
      <c r="L143" s="77"/>
      <c r="M143" s="77"/>
      <c r="N143" s="77"/>
      <c r="O143" s="24" t="s">
        <v>497</v>
      </c>
      <c r="P143" s="24" t="s">
        <v>90</v>
      </c>
      <c r="Q143" s="24" t="s">
        <v>498</v>
      </c>
      <c r="R143" s="77"/>
      <c r="S143" s="77"/>
      <c r="T143" s="76"/>
      <c r="U143" s="76"/>
      <c r="V143" s="76"/>
      <c r="W143" s="76"/>
      <c r="X143" s="76"/>
      <c r="Y143" s="76"/>
      <c r="Z143" s="76"/>
      <c r="AA143" s="76"/>
      <c r="AB143" s="76"/>
      <c r="AC143" s="76"/>
      <c r="AD143" s="71"/>
      <c r="AE143" s="71"/>
      <c r="AF143" s="71"/>
      <c r="AG143" s="71"/>
      <c r="AH143" s="71"/>
      <c r="AI143" s="71"/>
      <c r="AJ143" s="71"/>
      <c r="AK143" s="71"/>
      <c r="AL143" s="71"/>
      <c r="AM143" s="71"/>
      <c r="AN143" s="71"/>
      <c r="AO143" s="71"/>
      <c r="AP143" s="71"/>
      <c r="AQ143" s="71"/>
      <c r="AR143" s="71"/>
      <c r="AS143" s="71"/>
      <c r="AT143" s="71"/>
      <c r="AU143" s="71"/>
      <c r="AV143" s="71"/>
      <c r="AW143" s="71"/>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1"/>
      <c r="CW143" s="71"/>
      <c r="CX143" s="71"/>
      <c r="CY143" s="71"/>
      <c r="CZ143" s="71"/>
      <c r="DA143" s="71"/>
      <c r="DB143" s="71"/>
      <c r="DC143" s="71"/>
      <c r="DD143" s="71"/>
      <c r="DE143" s="71"/>
      <c r="DF143" s="71"/>
      <c r="DH143" s="28"/>
    </row>
    <row r="144" spans="1:112" s="19" customFormat="1" ht="98.25" customHeight="1" x14ac:dyDescent="0.2">
      <c r="A144" s="72"/>
      <c r="B144" s="77"/>
      <c r="C144" s="72"/>
      <c r="D144" s="72"/>
      <c r="E144" s="72"/>
      <c r="F144" s="77"/>
      <c r="G144" s="77"/>
      <c r="H144" s="77"/>
      <c r="I144" s="72"/>
      <c r="J144" s="72"/>
      <c r="K144" s="72"/>
      <c r="L144" s="77"/>
      <c r="M144" s="77"/>
      <c r="N144" s="77"/>
      <c r="O144" s="24" t="s">
        <v>499</v>
      </c>
      <c r="P144" s="24" t="s">
        <v>95</v>
      </c>
      <c r="Q144" s="24" t="s">
        <v>500</v>
      </c>
      <c r="R144" s="77"/>
      <c r="S144" s="77"/>
      <c r="T144" s="76"/>
      <c r="U144" s="76"/>
      <c r="V144" s="76"/>
      <c r="W144" s="76"/>
      <c r="X144" s="76"/>
      <c r="Y144" s="76"/>
      <c r="Z144" s="76"/>
      <c r="AA144" s="76"/>
      <c r="AB144" s="76"/>
      <c r="AC144" s="76"/>
      <c r="AD144" s="71"/>
      <c r="AE144" s="71"/>
      <c r="AF144" s="71"/>
      <c r="AG144" s="71"/>
      <c r="AH144" s="71"/>
      <c r="AI144" s="71"/>
      <c r="AJ144" s="71"/>
      <c r="AK144" s="71"/>
      <c r="AL144" s="71"/>
      <c r="AM144" s="71"/>
      <c r="AN144" s="71"/>
      <c r="AO144" s="71"/>
      <c r="AP144" s="71"/>
      <c r="AQ144" s="71"/>
      <c r="AR144" s="71"/>
      <c r="AS144" s="71"/>
      <c r="AT144" s="71"/>
      <c r="AU144" s="71"/>
      <c r="AV144" s="71"/>
      <c r="AW144" s="71"/>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1"/>
      <c r="CW144" s="71"/>
      <c r="CX144" s="71"/>
      <c r="CY144" s="71"/>
      <c r="CZ144" s="71"/>
      <c r="DA144" s="71"/>
      <c r="DB144" s="71"/>
      <c r="DC144" s="71"/>
      <c r="DD144" s="71"/>
      <c r="DE144" s="71"/>
      <c r="DF144" s="71"/>
      <c r="DH144" s="28"/>
    </row>
    <row r="145" spans="1:112" s="19" customFormat="1" ht="98.25" customHeight="1" x14ac:dyDescent="0.2">
      <c r="A145" s="72"/>
      <c r="B145" s="77"/>
      <c r="C145" s="72"/>
      <c r="D145" s="72"/>
      <c r="E145" s="72"/>
      <c r="F145" s="77"/>
      <c r="G145" s="77"/>
      <c r="H145" s="77"/>
      <c r="I145" s="72"/>
      <c r="J145" s="72"/>
      <c r="K145" s="72"/>
      <c r="L145" s="77"/>
      <c r="M145" s="77"/>
      <c r="N145" s="77"/>
      <c r="O145" s="24" t="s">
        <v>501</v>
      </c>
      <c r="P145" s="24" t="s">
        <v>98</v>
      </c>
      <c r="Q145" s="24" t="s">
        <v>502</v>
      </c>
      <c r="R145" s="77"/>
      <c r="S145" s="77"/>
      <c r="T145" s="76"/>
      <c r="U145" s="76"/>
      <c r="V145" s="76"/>
      <c r="W145" s="76"/>
      <c r="X145" s="76"/>
      <c r="Y145" s="76"/>
      <c r="Z145" s="76"/>
      <c r="AA145" s="76"/>
      <c r="AB145" s="76"/>
      <c r="AC145" s="76"/>
      <c r="AD145" s="71"/>
      <c r="AE145" s="71"/>
      <c r="AF145" s="71"/>
      <c r="AG145" s="71"/>
      <c r="AH145" s="71"/>
      <c r="AI145" s="71"/>
      <c r="AJ145" s="71"/>
      <c r="AK145" s="71"/>
      <c r="AL145" s="71"/>
      <c r="AM145" s="71"/>
      <c r="AN145" s="71"/>
      <c r="AO145" s="71"/>
      <c r="AP145" s="71"/>
      <c r="AQ145" s="71"/>
      <c r="AR145" s="71"/>
      <c r="AS145" s="71"/>
      <c r="AT145" s="71"/>
      <c r="AU145" s="71"/>
      <c r="AV145" s="71"/>
      <c r="AW145" s="71"/>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1"/>
      <c r="CW145" s="71"/>
      <c r="CX145" s="71"/>
      <c r="CY145" s="71"/>
      <c r="CZ145" s="71"/>
      <c r="DA145" s="71"/>
      <c r="DB145" s="71"/>
      <c r="DC145" s="71"/>
      <c r="DD145" s="71"/>
      <c r="DE145" s="71"/>
      <c r="DF145" s="71"/>
      <c r="DH145" s="28"/>
    </row>
    <row r="146" spans="1:112" s="19" customFormat="1" ht="98.25" customHeight="1" x14ac:dyDescent="0.2">
      <c r="A146" s="72"/>
      <c r="B146" s="77"/>
      <c r="C146" s="72"/>
      <c r="D146" s="72"/>
      <c r="E146" s="72"/>
      <c r="F146" s="77"/>
      <c r="G146" s="77"/>
      <c r="H146" s="77"/>
      <c r="I146" s="72"/>
      <c r="J146" s="72"/>
      <c r="K146" s="72"/>
      <c r="L146" s="77"/>
      <c r="M146" s="77"/>
      <c r="N146" s="77"/>
      <c r="O146" s="24" t="s">
        <v>503</v>
      </c>
      <c r="P146" s="24" t="s">
        <v>504</v>
      </c>
      <c r="Q146" s="24" t="s">
        <v>505</v>
      </c>
      <c r="R146" s="77"/>
      <c r="S146" s="77"/>
      <c r="T146" s="76"/>
      <c r="U146" s="76"/>
      <c r="V146" s="76"/>
      <c r="W146" s="76"/>
      <c r="X146" s="76"/>
      <c r="Y146" s="76"/>
      <c r="Z146" s="76"/>
      <c r="AA146" s="76"/>
      <c r="AB146" s="76"/>
      <c r="AC146" s="76"/>
      <c r="AD146" s="71"/>
      <c r="AE146" s="71"/>
      <c r="AF146" s="71"/>
      <c r="AG146" s="71"/>
      <c r="AH146" s="71"/>
      <c r="AI146" s="71"/>
      <c r="AJ146" s="71"/>
      <c r="AK146" s="71"/>
      <c r="AL146" s="71"/>
      <c r="AM146" s="71"/>
      <c r="AN146" s="71"/>
      <c r="AO146" s="71"/>
      <c r="AP146" s="71"/>
      <c r="AQ146" s="71"/>
      <c r="AR146" s="71"/>
      <c r="AS146" s="71"/>
      <c r="AT146" s="71"/>
      <c r="AU146" s="71"/>
      <c r="AV146" s="71"/>
      <c r="AW146" s="71"/>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1"/>
      <c r="CW146" s="71"/>
      <c r="CX146" s="71"/>
      <c r="CY146" s="71"/>
      <c r="CZ146" s="71"/>
      <c r="DA146" s="71"/>
      <c r="DB146" s="71"/>
      <c r="DC146" s="71"/>
      <c r="DD146" s="71"/>
      <c r="DE146" s="71"/>
      <c r="DF146" s="71"/>
      <c r="DH146" s="28"/>
    </row>
    <row r="147" spans="1:112" s="19" customFormat="1" ht="98.25" customHeight="1" x14ac:dyDescent="0.2">
      <c r="A147" s="72" t="s">
        <v>506</v>
      </c>
      <c r="B147" s="77" t="s">
        <v>507</v>
      </c>
      <c r="C147" s="72" t="s">
        <v>74</v>
      </c>
      <c r="D147" s="72" t="s">
        <v>481</v>
      </c>
      <c r="E147" s="72" t="s">
        <v>76</v>
      </c>
      <c r="F147" s="77"/>
      <c r="G147" s="77"/>
      <c r="H147" s="77"/>
      <c r="I147" s="72" t="s">
        <v>492</v>
      </c>
      <c r="J147" s="72" t="s">
        <v>493</v>
      </c>
      <c r="K147" s="72" t="s">
        <v>494</v>
      </c>
      <c r="L147" s="77"/>
      <c r="M147" s="77"/>
      <c r="N147" s="77"/>
      <c r="O147" s="24" t="s">
        <v>144</v>
      </c>
      <c r="P147" s="24" t="s">
        <v>78</v>
      </c>
      <c r="Q147" s="24" t="s">
        <v>79</v>
      </c>
      <c r="R147" s="77" t="s">
        <v>460</v>
      </c>
      <c r="S147" s="77" t="s">
        <v>508</v>
      </c>
      <c r="T147" s="76">
        <v>19002.46</v>
      </c>
      <c r="U147" s="76">
        <v>19002.46</v>
      </c>
      <c r="V147" s="76">
        <v>0</v>
      </c>
      <c r="W147" s="76">
        <v>0</v>
      </c>
      <c r="X147" s="76">
        <v>6413.33</v>
      </c>
      <c r="Y147" s="76">
        <v>6413.33</v>
      </c>
      <c r="Z147" s="76">
        <v>0</v>
      </c>
      <c r="AA147" s="76">
        <v>0</v>
      </c>
      <c r="AB147" s="76">
        <v>12589.13</v>
      </c>
      <c r="AC147" s="76">
        <v>12589.13</v>
      </c>
      <c r="AD147" s="71">
        <v>36193.71</v>
      </c>
      <c r="AE147" s="71">
        <v>0</v>
      </c>
      <c r="AF147" s="71">
        <v>27724.36</v>
      </c>
      <c r="AG147" s="71">
        <v>0</v>
      </c>
      <c r="AH147" s="71">
        <v>8469.35</v>
      </c>
      <c r="AI147" s="71">
        <v>0</v>
      </c>
      <c r="AJ147" s="71">
        <v>0</v>
      </c>
      <c r="AK147" s="71">
        <v>0</v>
      </c>
      <c r="AL147" s="71">
        <v>0</v>
      </c>
      <c r="AM147" s="71">
        <v>0</v>
      </c>
      <c r="AN147" s="71">
        <v>0</v>
      </c>
      <c r="AO147" s="71">
        <v>0</v>
      </c>
      <c r="AP147" s="71">
        <v>0</v>
      </c>
      <c r="AQ147" s="71" t="s">
        <v>81</v>
      </c>
      <c r="AR147" s="71">
        <v>0</v>
      </c>
      <c r="AS147" s="71">
        <v>0</v>
      </c>
      <c r="AT147" s="71">
        <v>0</v>
      </c>
      <c r="AU147" s="71">
        <v>0</v>
      </c>
      <c r="AV147" s="71">
        <v>0</v>
      </c>
      <c r="AW147" s="71">
        <v>0</v>
      </c>
      <c r="AX147" s="79">
        <f>AZ147+BB147+BD147+BF147</f>
        <v>19002.400000000001</v>
      </c>
      <c r="AY147" s="79">
        <f>BA147+BC147+BE147+BG147</f>
        <v>19002.400000000001</v>
      </c>
      <c r="AZ147" s="79">
        <v>0</v>
      </c>
      <c r="BA147" s="79">
        <v>0</v>
      </c>
      <c r="BB147" s="79">
        <v>6413.3</v>
      </c>
      <c r="BC147" s="79">
        <v>6413.3</v>
      </c>
      <c r="BD147" s="79">
        <v>0</v>
      </c>
      <c r="BE147" s="79">
        <v>0</v>
      </c>
      <c r="BF147" s="79">
        <v>12589.1</v>
      </c>
      <c r="BG147" s="79">
        <v>12589.1</v>
      </c>
      <c r="BH147" s="73">
        <v>36193.71</v>
      </c>
      <c r="BI147" s="73">
        <v>0</v>
      </c>
      <c r="BJ147" s="73">
        <v>27724.36</v>
      </c>
      <c r="BK147" s="73">
        <v>0</v>
      </c>
      <c r="BL147" s="73">
        <v>8469.35</v>
      </c>
      <c r="BM147" s="73">
        <v>0</v>
      </c>
      <c r="BN147" s="73">
        <v>0</v>
      </c>
      <c r="BO147" s="73">
        <v>0</v>
      </c>
      <c r="BP147" s="73">
        <v>0</v>
      </c>
      <c r="BQ147" s="73">
        <v>0</v>
      </c>
      <c r="BR147" s="73">
        <v>0</v>
      </c>
      <c r="BS147" s="73">
        <v>0</v>
      </c>
      <c r="BT147" s="73">
        <v>0</v>
      </c>
      <c r="BU147" s="73">
        <v>0</v>
      </c>
      <c r="BV147" s="73">
        <v>0</v>
      </c>
      <c r="BW147" s="73">
        <v>0</v>
      </c>
      <c r="BX147" s="73">
        <v>0</v>
      </c>
      <c r="BY147" s="73">
        <v>0</v>
      </c>
      <c r="BZ147" s="73">
        <v>0</v>
      </c>
      <c r="CA147" s="73">
        <v>0</v>
      </c>
      <c r="CB147" s="74">
        <v>19002.46</v>
      </c>
      <c r="CC147" s="74">
        <v>0</v>
      </c>
      <c r="CD147" s="74">
        <v>6413.33</v>
      </c>
      <c r="CE147" s="74">
        <v>0</v>
      </c>
      <c r="CF147" s="74">
        <v>12589.13</v>
      </c>
      <c r="CG147" s="74">
        <v>36193.71</v>
      </c>
      <c r="CH147" s="74">
        <v>0</v>
      </c>
      <c r="CI147" s="74">
        <v>27724.36</v>
      </c>
      <c r="CJ147" s="74">
        <v>0</v>
      </c>
      <c r="CK147" s="74">
        <v>8469.35</v>
      </c>
      <c r="CL147" s="73">
        <v>0</v>
      </c>
      <c r="CM147" s="73">
        <v>0</v>
      </c>
      <c r="CN147" s="73">
        <v>0</v>
      </c>
      <c r="CO147" s="73">
        <v>0</v>
      </c>
      <c r="CP147" s="73">
        <v>0</v>
      </c>
      <c r="CQ147" s="74">
        <f>SUM(CR147:CU148)</f>
        <v>19002.400000000001</v>
      </c>
      <c r="CR147" s="74">
        <v>0</v>
      </c>
      <c r="CS147" s="74">
        <v>6413.3</v>
      </c>
      <c r="CT147" s="74">
        <v>0</v>
      </c>
      <c r="CU147" s="74">
        <v>12589.1</v>
      </c>
      <c r="CV147" s="71">
        <v>36193.71</v>
      </c>
      <c r="CW147" s="71">
        <v>0</v>
      </c>
      <c r="CX147" s="71">
        <v>27724.36</v>
      </c>
      <c r="CY147" s="71">
        <v>0</v>
      </c>
      <c r="CZ147" s="71">
        <v>8469.35</v>
      </c>
      <c r="DA147" s="71">
        <v>0</v>
      </c>
      <c r="DB147" s="71">
        <v>0</v>
      </c>
      <c r="DC147" s="71">
        <v>0</v>
      </c>
      <c r="DD147" s="71">
        <v>0</v>
      </c>
      <c r="DE147" s="71">
        <v>0</v>
      </c>
      <c r="DF147" s="71" t="s">
        <v>82</v>
      </c>
      <c r="DH147" s="28"/>
    </row>
    <row r="148" spans="1:112" s="19" customFormat="1" ht="98.25" customHeight="1" x14ac:dyDescent="0.2">
      <c r="A148" s="72"/>
      <c r="B148" s="77"/>
      <c r="C148" s="72"/>
      <c r="D148" s="72"/>
      <c r="E148" s="72"/>
      <c r="F148" s="77"/>
      <c r="G148" s="77"/>
      <c r="H148" s="77"/>
      <c r="I148" s="72"/>
      <c r="J148" s="72"/>
      <c r="K148" s="72"/>
      <c r="L148" s="77"/>
      <c r="M148" s="77"/>
      <c r="N148" s="77"/>
      <c r="O148" s="24" t="s">
        <v>178</v>
      </c>
      <c r="P148" s="24" t="s">
        <v>509</v>
      </c>
      <c r="Q148" s="24" t="s">
        <v>180</v>
      </c>
      <c r="R148" s="77"/>
      <c r="S148" s="77"/>
      <c r="T148" s="76"/>
      <c r="U148" s="76"/>
      <c r="V148" s="76"/>
      <c r="W148" s="76"/>
      <c r="X148" s="76"/>
      <c r="Y148" s="76"/>
      <c r="Z148" s="76"/>
      <c r="AA148" s="76"/>
      <c r="AB148" s="76"/>
      <c r="AC148" s="76"/>
      <c r="AD148" s="71"/>
      <c r="AE148" s="71"/>
      <c r="AF148" s="71"/>
      <c r="AG148" s="71"/>
      <c r="AH148" s="71"/>
      <c r="AI148" s="71"/>
      <c r="AJ148" s="71"/>
      <c r="AK148" s="71"/>
      <c r="AL148" s="71"/>
      <c r="AM148" s="71"/>
      <c r="AN148" s="71"/>
      <c r="AO148" s="71"/>
      <c r="AP148" s="71"/>
      <c r="AQ148" s="71"/>
      <c r="AR148" s="71"/>
      <c r="AS148" s="71"/>
      <c r="AT148" s="71"/>
      <c r="AU148" s="71"/>
      <c r="AV148" s="71"/>
      <c r="AW148" s="71"/>
      <c r="AX148" s="79"/>
      <c r="AY148" s="79"/>
      <c r="AZ148" s="79"/>
      <c r="BA148" s="79"/>
      <c r="BB148" s="79"/>
      <c r="BC148" s="79"/>
      <c r="BD148" s="79"/>
      <c r="BE148" s="79"/>
      <c r="BF148" s="79"/>
      <c r="BG148" s="79"/>
      <c r="BH148" s="73"/>
      <c r="BI148" s="73"/>
      <c r="BJ148" s="73"/>
      <c r="BK148" s="73"/>
      <c r="BL148" s="73"/>
      <c r="BM148" s="73"/>
      <c r="BN148" s="73"/>
      <c r="BO148" s="73"/>
      <c r="BP148" s="73"/>
      <c r="BQ148" s="73"/>
      <c r="BR148" s="73"/>
      <c r="BS148" s="73"/>
      <c r="BT148" s="73"/>
      <c r="BU148" s="73"/>
      <c r="BV148" s="73"/>
      <c r="BW148" s="73"/>
      <c r="BX148" s="73"/>
      <c r="BY148" s="73"/>
      <c r="BZ148" s="73"/>
      <c r="CA148" s="73"/>
      <c r="CB148" s="74"/>
      <c r="CC148" s="74"/>
      <c r="CD148" s="74"/>
      <c r="CE148" s="74"/>
      <c r="CF148" s="74"/>
      <c r="CG148" s="74"/>
      <c r="CH148" s="74"/>
      <c r="CI148" s="74"/>
      <c r="CJ148" s="74"/>
      <c r="CK148" s="74"/>
      <c r="CL148" s="73"/>
      <c r="CM148" s="73"/>
      <c r="CN148" s="73"/>
      <c r="CO148" s="73"/>
      <c r="CP148" s="73"/>
      <c r="CQ148" s="74"/>
      <c r="CR148" s="74"/>
      <c r="CS148" s="74"/>
      <c r="CT148" s="74"/>
      <c r="CU148" s="74"/>
      <c r="CV148" s="71"/>
      <c r="CW148" s="71"/>
      <c r="CX148" s="71"/>
      <c r="CY148" s="71"/>
      <c r="CZ148" s="71"/>
      <c r="DA148" s="71"/>
      <c r="DB148" s="71"/>
      <c r="DC148" s="71"/>
      <c r="DD148" s="71"/>
      <c r="DE148" s="71"/>
      <c r="DF148" s="71"/>
      <c r="DH148" s="28"/>
    </row>
    <row r="149" spans="1:112" s="19" customFormat="1" ht="98.25" customHeight="1" x14ac:dyDescent="0.2">
      <c r="A149" s="72" t="s">
        <v>510</v>
      </c>
      <c r="B149" s="77" t="s">
        <v>511</v>
      </c>
      <c r="C149" s="24" t="s">
        <v>74</v>
      </c>
      <c r="D149" s="24" t="s">
        <v>512</v>
      </c>
      <c r="E149" s="24" t="s">
        <v>76</v>
      </c>
      <c r="F149" s="77"/>
      <c r="G149" s="77"/>
      <c r="H149" s="77"/>
      <c r="I149" s="24" t="s">
        <v>513</v>
      </c>
      <c r="J149" s="24" t="s">
        <v>514</v>
      </c>
      <c r="K149" s="24" t="s">
        <v>515</v>
      </c>
      <c r="L149" s="77"/>
      <c r="M149" s="77"/>
      <c r="N149" s="77"/>
      <c r="O149" s="24" t="s">
        <v>516</v>
      </c>
      <c r="P149" s="24" t="s">
        <v>78</v>
      </c>
      <c r="Q149" s="24" t="s">
        <v>79</v>
      </c>
      <c r="R149" s="77" t="s">
        <v>517</v>
      </c>
      <c r="S149" s="77" t="s">
        <v>518</v>
      </c>
      <c r="T149" s="76">
        <v>7973.93</v>
      </c>
      <c r="U149" s="76">
        <v>7794.81</v>
      </c>
      <c r="V149" s="76">
        <v>0</v>
      </c>
      <c r="W149" s="76">
        <v>0</v>
      </c>
      <c r="X149" s="76">
        <v>0</v>
      </c>
      <c r="Y149" s="76">
        <v>0</v>
      </c>
      <c r="Z149" s="76">
        <v>0</v>
      </c>
      <c r="AA149" s="76">
        <v>0</v>
      </c>
      <c r="AB149" s="76">
        <v>7973.93</v>
      </c>
      <c r="AC149" s="76">
        <v>7794.81</v>
      </c>
      <c r="AD149" s="71">
        <v>12661</v>
      </c>
      <c r="AE149" s="71">
        <v>0</v>
      </c>
      <c r="AF149" s="71">
        <v>0</v>
      </c>
      <c r="AG149" s="71">
        <v>0</v>
      </c>
      <c r="AH149" s="71">
        <v>12661</v>
      </c>
      <c r="AI149" s="71">
        <v>0</v>
      </c>
      <c r="AJ149" s="71">
        <v>0</v>
      </c>
      <c r="AK149" s="71">
        <v>0</v>
      </c>
      <c r="AL149" s="71">
        <v>0</v>
      </c>
      <c r="AM149" s="71">
        <v>0</v>
      </c>
      <c r="AN149" s="71">
        <v>0</v>
      </c>
      <c r="AO149" s="71">
        <v>0</v>
      </c>
      <c r="AP149" s="71">
        <v>0</v>
      </c>
      <c r="AQ149" s="71" t="s">
        <v>81</v>
      </c>
      <c r="AR149" s="71">
        <v>0</v>
      </c>
      <c r="AS149" s="71">
        <v>0</v>
      </c>
      <c r="AT149" s="71">
        <v>0</v>
      </c>
      <c r="AU149" s="71">
        <v>0</v>
      </c>
      <c r="AV149" s="71">
        <v>0</v>
      </c>
      <c r="AW149" s="71">
        <v>0</v>
      </c>
      <c r="AX149" s="79">
        <f>AZ149+BB149+BD149+BF149</f>
        <v>7973.9</v>
      </c>
      <c r="AY149" s="79">
        <f>BA149+BC149+BE149+BG149</f>
        <v>7794.8</v>
      </c>
      <c r="AZ149" s="79">
        <v>0</v>
      </c>
      <c r="BA149" s="79">
        <v>0</v>
      </c>
      <c r="BB149" s="79">
        <v>0</v>
      </c>
      <c r="BC149" s="79">
        <v>0</v>
      </c>
      <c r="BD149" s="79">
        <v>0</v>
      </c>
      <c r="BE149" s="79">
        <v>0</v>
      </c>
      <c r="BF149" s="79">
        <v>7973.9</v>
      </c>
      <c r="BG149" s="79">
        <v>7794.8</v>
      </c>
      <c r="BH149" s="74">
        <v>12661</v>
      </c>
      <c r="BI149" s="74">
        <v>0</v>
      </c>
      <c r="BJ149" s="74">
        <v>0</v>
      </c>
      <c r="BK149" s="74">
        <v>0</v>
      </c>
      <c r="BL149" s="74">
        <v>12661</v>
      </c>
      <c r="BM149" s="74">
        <v>0</v>
      </c>
      <c r="BN149" s="74">
        <v>0</v>
      </c>
      <c r="BO149" s="74">
        <v>0</v>
      </c>
      <c r="BP149" s="74">
        <v>0</v>
      </c>
      <c r="BQ149" s="74">
        <v>0</v>
      </c>
      <c r="BR149" s="74">
        <v>0</v>
      </c>
      <c r="BS149" s="74">
        <v>0</v>
      </c>
      <c r="BT149" s="74">
        <v>0</v>
      </c>
      <c r="BU149" s="74">
        <v>0</v>
      </c>
      <c r="BV149" s="74">
        <v>0</v>
      </c>
      <c r="BW149" s="74">
        <v>0</v>
      </c>
      <c r="BX149" s="74">
        <v>0</v>
      </c>
      <c r="BY149" s="74">
        <v>0</v>
      </c>
      <c r="BZ149" s="74">
        <v>0</v>
      </c>
      <c r="CA149" s="74">
        <v>0</v>
      </c>
      <c r="CB149" s="74">
        <v>7973.93</v>
      </c>
      <c r="CC149" s="74">
        <v>0</v>
      </c>
      <c r="CD149" s="74">
        <v>0</v>
      </c>
      <c r="CE149" s="74">
        <v>0</v>
      </c>
      <c r="CF149" s="74">
        <v>7973.93</v>
      </c>
      <c r="CG149" s="74">
        <v>12661</v>
      </c>
      <c r="CH149" s="74">
        <v>0</v>
      </c>
      <c r="CI149" s="74">
        <v>0</v>
      </c>
      <c r="CJ149" s="74">
        <v>0</v>
      </c>
      <c r="CK149" s="74">
        <v>12661</v>
      </c>
      <c r="CL149" s="74">
        <v>0</v>
      </c>
      <c r="CM149" s="74">
        <v>0</v>
      </c>
      <c r="CN149" s="74">
        <v>0</v>
      </c>
      <c r="CO149" s="74">
        <v>0</v>
      </c>
      <c r="CP149" s="74">
        <v>0</v>
      </c>
      <c r="CQ149" s="74">
        <v>7973.9</v>
      </c>
      <c r="CR149" s="74">
        <v>0</v>
      </c>
      <c r="CS149" s="74">
        <v>0</v>
      </c>
      <c r="CT149" s="74">
        <v>0</v>
      </c>
      <c r="CU149" s="74">
        <v>7973.9</v>
      </c>
      <c r="CV149" s="71">
        <v>12661</v>
      </c>
      <c r="CW149" s="71">
        <v>0</v>
      </c>
      <c r="CX149" s="71">
        <v>0</v>
      </c>
      <c r="CY149" s="71">
        <v>0</v>
      </c>
      <c r="CZ149" s="71">
        <v>12661</v>
      </c>
      <c r="DA149" s="71">
        <v>0</v>
      </c>
      <c r="DB149" s="71">
        <v>0</v>
      </c>
      <c r="DC149" s="71">
        <v>0</v>
      </c>
      <c r="DD149" s="71">
        <v>0</v>
      </c>
      <c r="DE149" s="71">
        <v>0</v>
      </c>
      <c r="DF149" s="71" t="s">
        <v>82</v>
      </c>
      <c r="DH149" s="28"/>
    </row>
    <row r="150" spans="1:112" s="19" customFormat="1" ht="98.25" customHeight="1" x14ac:dyDescent="0.2">
      <c r="A150" s="72"/>
      <c r="B150" s="77"/>
      <c r="C150" s="24" t="s">
        <v>519</v>
      </c>
      <c r="D150" s="24" t="s">
        <v>176</v>
      </c>
      <c r="E150" s="24" t="s">
        <v>520</v>
      </c>
      <c r="F150" s="77"/>
      <c r="G150" s="77"/>
      <c r="H150" s="77"/>
      <c r="I150" s="72" t="s">
        <v>521</v>
      </c>
      <c r="J150" s="72" t="s">
        <v>84</v>
      </c>
      <c r="K150" s="72" t="s">
        <v>522</v>
      </c>
      <c r="L150" s="77"/>
      <c r="M150" s="77"/>
      <c r="N150" s="77"/>
      <c r="O150" s="72" t="s">
        <v>178</v>
      </c>
      <c r="P150" s="72" t="s">
        <v>523</v>
      </c>
      <c r="Q150" s="72" t="s">
        <v>180</v>
      </c>
      <c r="R150" s="77"/>
      <c r="S150" s="77"/>
      <c r="T150" s="76"/>
      <c r="U150" s="76"/>
      <c r="V150" s="76"/>
      <c r="W150" s="76"/>
      <c r="X150" s="76"/>
      <c r="Y150" s="76"/>
      <c r="Z150" s="76"/>
      <c r="AA150" s="76"/>
      <c r="AB150" s="76"/>
      <c r="AC150" s="76"/>
      <c r="AD150" s="71"/>
      <c r="AE150" s="71"/>
      <c r="AF150" s="71"/>
      <c r="AG150" s="71"/>
      <c r="AH150" s="71"/>
      <c r="AI150" s="71"/>
      <c r="AJ150" s="71"/>
      <c r="AK150" s="71"/>
      <c r="AL150" s="71"/>
      <c r="AM150" s="71"/>
      <c r="AN150" s="71"/>
      <c r="AO150" s="71"/>
      <c r="AP150" s="71"/>
      <c r="AQ150" s="71"/>
      <c r="AR150" s="71"/>
      <c r="AS150" s="71"/>
      <c r="AT150" s="71"/>
      <c r="AU150" s="71"/>
      <c r="AV150" s="71"/>
      <c r="AW150" s="71"/>
      <c r="AX150" s="79"/>
      <c r="AY150" s="79"/>
      <c r="AZ150" s="79"/>
      <c r="BA150" s="79"/>
      <c r="BB150" s="79"/>
      <c r="BC150" s="79"/>
      <c r="BD150" s="79"/>
      <c r="BE150" s="79"/>
      <c r="BF150" s="79"/>
      <c r="BG150" s="79"/>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1"/>
      <c r="CW150" s="71"/>
      <c r="CX150" s="71"/>
      <c r="CY150" s="71"/>
      <c r="CZ150" s="71"/>
      <c r="DA150" s="71"/>
      <c r="DB150" s="71"/>
      <c r="DC150" s="71"/>
      <c r="DD150" s="71"/>
      <c r="DE150" s="71"/>
      <c r="DF150" s="71"/>
      <c r="DH150" s="28"/>
    </row>
    <row r="151" spans="1:112" s="19" customFormat="1" ht="98.25" customHeight="1" x14ac:dyDescent="0.2">
      <c r="A151" s="72"/>
      <c r="B151" s="77"/>
      <c r="C151" s="24" t="s">
        <v>524</v>
      </c>
      <c r="D151" s="24" t="s">
        <v>525</v>
      </c>
      <c r="E151" s="24" t="s">
        <v>526</v>
      </c>
      <c r="F151" s="77"/>
      <c r="G151" s="77"/>
      <c r="H151" s="77"/>
      <c r="I151" s="72"/>
      <c r="J151" s="72"/>
      <c r="K151" s="72"/>
      <c r="L151" s="77"/>
      <c r="M151" s="77"/>
      <c r="N151" s="77"/>
      <c r="O151" s="72"/>
      <c r="P151" s="72"/>
      <c r="Q151" s="72"/>
      <c r="R151" s="77"/>
      <c r="S151" s="77"/>
      <c r="T151" s="76"/>
      <c r="U151" s="76"/>
      <c r="V151" s="76"/>
      <c r="W151" s="76"/>
      <c r="X151" s="76"/>
      <c r="Y151" s="76"/>
      <c r="Z151" s="76"/>
      <c r="AA151" s="76"/>
      <c r="AB151" s="76"/>
      <c r="AC151" s="76"/>
      <c r="AD151" s="71"/>
      <c r="AE151" s="71"/>
      <c r="AF151" s="71"/>
      <c r="AG151" s="71"/>
      <c r="AH151" s="71"/>
      <c r="AI151" s="71"/>
      <c r="AJ151" s="71"/>
      <c r="AK151" s="71"/>
      <c r="AL151" s="71"/>
      <c r="AM151" s="71"/>
      <c r="AN151" s="71"/>
      <c r="AO151" s="71"/>
      <c r="AP151" s="71"/>
      <c r="AQ151" s="71"/>
      <c r="AR151" s="71"/>
      <c r="AS151" s="71"/>
      <c r="AT151" s="71"/>
      <c r="AU151" s="71"/>
      <c r="AV151" s="71"/>
      <c r="AW151" s="71"/>
      <c r="AX151" s="79"/>
      <c r="AY151" s="79"/>
      <c r="AZ151" s="79"/>
      <c r="BA151" s="79"/>
      <c r="BB151" s="79"/>
      <c r="BC151" s="79"/>
      <c r="BD151" s="79"/>
      <c r="BE151" s="79"/>
      <c r="BF151" s="79"/>
      <c r="BG151" s="79"/>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1"/>
      <c r="CW151" s="71"/>
      <c r="CX151" s="71"/>
      <c r="CY151" s="71"/>
      <c r="CZ151" s="71"/>
      <c r="DA151" s="71"/>
      <c r="DB151" s="71"/>
      <c r="DC151" s="71"/>
      <c r="DD151" s="71"/>
      <c r="DE151" s="71"/>
      <c r="DF151" s="71"/>
      <c r="DH151" s="28"/>
    </row>
    <row r="152" spans="1:112" s="19" customFormat="1" ht="98.25" customHeight="1" x14ac:dyDescent="0.2">
      <c r="A152" s="72" t="s">
        <v>527</v>
      </c>
      <c r="B152" s="77" t="s">
        <v>528</v>
      </c>
      <c r="C152" s="24" t="s">
        <v>74</v>
      </c>
      <c r="D152" s="24" t="s">
        <v>529</v>
      </c>
      <c r="E152" s="24" t="s">
        <v>76</v>
      </c>
      <c r="F152" s="77"/>
      <c r="G152" s="77"/>
      <c r="H152" s="77"/>
      <c r="I152" s="77"/>
      <c r="J152" s="77"/>
      <c r="K152" s="77"/>
      <c r="L152" s="72" t="s">
        <v>530</v>
      </c>
      <c r="M152" s="72" t="s">
        <v>78</v>
      </c>
      <c r="N152" s="72" t="s">
        <v>531</v>
      </c>
      <c r="O152" s="24" t="s">
        <v>532</v>
      </c>
      <c r="P152" s="24" t="s">
        <v>78</v>
      </c>
      <c r="Q152" s="24" t="s">
        <v>79</v>
      </c>
      <c r="R152" s="77" t="s">
        <v>460</v>
      </c>
      <c r="S152" s="77" t="s">
        <v>533</v>
      </c>
      <c r="T152" s="76">
        <v>18028.580000000002</v>
      </c>
      <c r="U152" s="76">
        <v>16739.330000000002</v>
      </c>
      <c r="V152" s="76">
        <v>0</v>
      </c>
      <c r="W152" s="76">
        <v>0</v>
      </c>
      <c r="X152" s="76">
        <v>0</v>
      </c>
      <c r="Y152" s="76">
        <v>0</v>
      </c>
      <c r="Z152" s="76">
        <v>0</v>
      </c>
      <c r="AA152" s="76">
        <v>0</v>
      </c>
      <c r="AB152" s="76">
        <v>18028.580000000002</v>
      </c>
      <c r="AC152" s="76">
        <v>16739.330000000002</v>
      </c>
      <c r="AD152" s="71">
        <v>958.9</v>
      </c>
      <c r="AE152" s="71">
        <v>0</v>
      </c>
      <c r="AF152" s="71">
        <v>0</v>
      </c>
      <c r="AG152" s="71">
        <v>0</v>
      </c>
      <c r="AH152" s="71">
        <v>958.9</v>
      </c>
      <c r="AI152" s="71">
        <v>600</v>
      </c>
      <c r="AJ152" s="71">
        <v>0</v>
      </c>
      <c r="AK152" s="71">
        <v>0</v>
      </c>
      <c r="AL152" s="71">
        <v>0</v>
      </c>
      <c r="AM152" s="71">
        <v>600</v>
      </c>
      <c r="AN152" s="71">
        <v>600</v>
      </c>
      <c r="AO152" s="71">
        <v>0</v>
      </c>
      <c r="AP152" s="71">
        <v>0</v>
      </c>
      <c r="AQ152" s="71" t="s">
        <v>81</v>
      </c>
      <c r="AR152" s="71">
        <v>600</v>
      </c>
      <c r="AS152" s="71">
        <v>600</v>
      </c>
      <c r="AT152" s="71">
        <v>0</v>
      </c>
      <c r="AU152" s="71">
        <v>0</v>
      </c>
      <c r="AV152" s="71">
        <v>0</v>
      </c>
      <c r="AW152" s="71">
        <v>600</v>
      </c>
      <c r="AX152" s="79">
        <f>AZ152+BB152+BD152+BF152</f>
        <v>18028.599999999999</v>
      </c>
      <c r="AY152" s="79">
        <f>BA152+BC152+BE152+BG152</f>
        <v>16739.3</v>
      </c>
      <c r="AZ152" s="79">
        <v>0</v>
      </c>
      <c r="BA152" s="79">
        <v>0</v>
      </c>
      <c r="BB152" s="79">
        <v>0</v>
      </c>
      <c r="BC152" s="79">
        <v>0</v>
      </c>
      <c r="BD152" s="79">
        <v>0</v>
      </c>
      <c r="BE152" s="79">
        <v>0</v>
      </c>
      <c r="BF152" s="75">
        <v>18028.599999999999</v>
      </c>
      <c r="BG152" s="75">
        <v>16739.3</v>
      </c>
      <c r="BH152" s="74">
        <v>958.9</v>
      </c>
      <c r="BI152" s="74">
        <v>0</v>
      </c>
      <c r="BJ152" s="74">
        <v>0</v>
      </c>
      <c r="BK152" s="74">
        <v>0</v>
      </c>
      <c r="BL152" s="74">
        <v>958.9</v>
      </c>
      <c r="BM152" s="73">
        <v>600</v>
      </c>
      <c r="BN152" s="73">
        <v>0</v>
      </c>
      <c r="BO152" s="73">
        <v>0</v>
      </c>
      <c r="BP152" s="73">
        <v>0</v>
      </c>
      <c r="BQ152" s="73">
        <v>600</v>
      </c>
      <c r="BR152" s="73">
        <v>600</v>
      </c>
      <c r="BS152" s="73">
        <v>0</v>
      </c>
      <c r="BT152" s="73">
        <v>0</v>
      </c>
      <c r="BU152" s="73">
        <v>0</v>
      </c>
      <c r="BV152" s="73">
        <v>600</v>
      </c>
      <c r="BW152" s="73">
        <v>600</v>
      </c>
      <c r="BX152" s="73">
        <v>0</v>
      </c>
      <c r="BY152" s="73">
        <v>0</v>
      </c>
      <c r="BZ152" s="73">
        <v>0</v>
      </c>
      <c r="CA152" s="73">
        <v>600</v>
      </c>
      <c r="CB152" s="74">
        <v>18028.580000000002</v>
      </c>
      <c r="CC152" s="74">
        <v>0</v>
      </c>
      <c r="CD152" s="74">
        <v>0</v>
      </c>
      <c r="CE152" s="74">
        <v>0</v>
      </c>
      <c r="CF152" s="74">
        <v>18028.580000000002</v>
      </c>
      <c r="CG152" s="73">
        <v>958.9</v>
      </c>
      <c r="CH152" s="73">
        <v>0</v>
      </c>
      <c r="CI152" s="73">
        <v>0</v>
      </c>
      <c r="CJ152" s="73">
        <v>0</v>
      </c>
      <c r="CK152" s="73">
        <v>958.9</v>
      </c>
      <c r="CL152" s="73">
        <v>600</v>
      </c>
      <c r="CM152" s="73">
        <v>0</v>
      </c>
      <c r="CN152" s="73">
        <v>0</v>
      </c>
      <c r="CO152" s="73">
        <v>0</v>
      </c>
      <c r="CP152" s="73">
        <v>600</v>
      </c>
      <c r="CQ152" s="74">
        <f>SUM(CR152:CU153)</f>
        <v>18028.599999999999</v>
      </c>
      <c r="CR152" s="74">
        <v>0</v>
      </c>
      <c r="CS152" s="74">
        <v>0</v>
      </c>
      <c r="CT152" s="74">
        <v>0</v>
      </c>
      <c r="CU152" s="74">
        <v>18028.599999999999</v>
      </c>
      <c r="CV152" s="71">
        <v>958.9</v>
      </c>
      <c r="CW152" s="71">
        <v>0</v>
      </c>
      <c r="CX152" s="71">
        <v>0</v>
      </c>
      <c r="CY152" s="71">
        <v>0</v>
      </c>
      <c r="CZ152" s="71">
        <v>958.9</v>
      </c>
      <c r="DA152" s="71">
        <v>600</v>
      </c>
      <c r="DB152" s="71">
        <v>0</v>
      </c>
      <c r="DC152" s="71">
        <v>0</v>
      </c>
      <c r="DD152" s="71">
        <v>0</v>
      </c>
      <c r="DE152" s="71">
        <v>600</v>
      </c>
      <c r="DF152" s="71" t="s">
        <v>82</v>
      </c>
      <c r="DH152" s="28"/>
    </row>
    <row r="153" spans="1:112" s="19" customFormat="1" ht="98.25" customHeight="1" x14ac:dyDescent="0.2">
      <c r="A153" s="72"/>
      <c r="B153" s="77"/>
      <c r="C153" s="24" t="s">
        <v>534</v>
      </c>
      <c r="D153" s="24" t="s">
        <v>535</v>
      </c>
      <c r="E153" s="24" t="s">
        <v>536</v>
      </c>
      <c r="F153" s="77"/>
      <c r="G153" s="77"/>
      <c r="H153" s="77"/>
      <c r="I153" s="77"/>
      <c r="J153" s="77"/>
      <c r="K153" s="77"/>
      <c r="L153" s="72"/>
      <c r="M153" s="72"/>
      <c r="N153" s="72"/>
      <c r="O153" s="24" t="s">
        <v>178</v>
      </c>
      <c r="P153" s="24" t="s">
        <v>537</v>
      </c>
      <c r="Q153" s="24" t="s">
        <v>180</v>
      </c>
      <c r="R153" s="77"/>
      <c r="S153" s="77"/>
      <c r="T153" s="76"/>
      <c r="U153" s="76"/>
      <c r="V153" s="76"/>
      <c r="W153" s="76"/>
      <c r="X153" s="76"/>
      <c r="Y153" s="76"/>
      <c r="Z153" s="76"/>
      <c r="AA153" s="76"/>
      <c r="AB153" s="76"/>
      <c r="AC153" s="76"/>
      <c r="AD153" s="71"/>
      <c r="AE153" s="71"/>
      <c r="AF153" s="71"/>
      <c r="AG153" s="71"/>
      <c r="AH153" s="71"/>
      <c r="AI153" s="71"/>
      <c r="AJ153" s="71"/>
      <c r="AK153" s="71"/>
      <c r="AL153" s="71"/>
      <c r="AM153" s="71"/>
      <c r="AN153" s="71"/>
      <c r="AO153" s="71"/>
      <c r="AP153" s="71"/>
      <c r="AQ153" s="71"/>
      <c r="AR153" s="71"/>
      <c r="AS153" s="71"/>
      <c r="AT153" s="71"/>
      <c r="AU153" s="71"/>
      <c r="AV153" s="71"/>
      <c r="AW153" s="71"/>
      <c r="AX153" s="79"/>
      <c r="AY153" s="79"/>
      <c r="AZ153" s="79"/>
      <c r="BA153" s="79"/>
      <c r="BB153" s="79"/>
      <c r="BC153" s="79"/>
      <c r="BD153" s="79"/>
      <c r="BE153" s="79"/>
      <c r="BF153" s="75"/>
      <c r="BG153" s="75"/>
      <c r="BH153" s="74"/>
      <c r="BI153" s="74"/>
      <c r="BJ153" s="74"/>
      <c r="BK153" s="74"/>
      <c r="BL153" s="74"/>
      <c r="BM153" s="73"/>
      <c r="BN153" s="73"/>
      <c r="BO153" s="73"/>
      <c r="BP153" s="73"/>
      <c r="BQ153" s="73"/>
      <c r="BR153" s="73"/>
      <c r="BS153" s="73"/>
      <c r="BT153" s="73"/>
      <c r="BU153" s="73"/>
      <c r="BV153" s="73"/>
      <c r="BW153" s="73"/>
      <c r="BX153" s="73"/>
      <c r="BY153" s="73"/>
      <c r="BZ153" s="73"/>
      <c r="CA153" s="73"/>
      <c r="CB153" s="74"/>
      <c r="CC153" s="74"/>
      <c r="CD153" s="74"/>
      <c r="CE153" s="74"/>
      <c r="CF153" s="74"/>
      <c r="CG153" s="73"/>
      <c r="CH153" s="73"/>
      <c r="CI153" s="73"/>
      <c r="CJ153" s="73"/>
      <c r="CK153" s="73"/>
      <c r="CL153" s="73"/>
      <c r="CM153" s="73"/>
      <c r="CN153" s="73"/>
      <c r="CO153" s="73"/>
      <c r="CP153" s="73"/>
      <c r="CQ153" s="74"/>
      <c r="CR153" s="74"/>
      <c r="CS153" s="74"/>
      <c r="CT153" s="74"/>
      <c r="CU153" s="74"/>
      <c r="CV153" s="71"/>
      <c r="CW153" s="71"/>
      <c r="CX153" s="71"/>
      <c r="CY153" s="71"/>
      <c r="CZ153" s="71"/>
      <c r="DA153" s="71"/>
      <c r="DB153" s="71"/>
      <c r="DC153" s="71"/>
      <c r="DD153" s="71"/>
      <c r="DE153" s="71"/>
      <c r="DF153" s="71"/>
      <c r="DH153" s="28"/>
    </row>
    <row r="154" spans="1:112" s="19" customFormat="1" ht="98.25" customHeight="1" x14ac:dyDescent="0.2">
      <c r="A154" s="72" t="s">
        <v>538</v>
      </c>
      <c r="B154" s="77" t="s">
        <v>539</v>
      </c>
      <c r="C154" s="24" t="s">
        <v>74</v>
      </c>
      <c r="D154" s="24" t="s">
        <v>540</v>
      </c>
      <c r="E154" s="24" t="s">
        <v>76</v>
      </c>
      <c r="F154" s="77"/>
      <c r="G154" s="77"/>
      <c r="H154" s="77"/>
      <c r="I154" s="72" t="s">
        <v>203</v>
      </c>
      <c r="J154" s="72" t="s">
        <v>204</v>
      </c>
      <c r="K154" s="72" t="s">
        <v>205</v>
      </c>
      <c r="L154" s="77"/>
      <c r="M154" s="77"/>
      <c r="N154" s="77"/>
      <c r="O154" s="24" t="s">
        <v>188</v>
      </c>
      <c r="P154" s="24" t="s">
        <v>78</v>
      </c>
      <c r="Q154" s="24" t="s">
        <v>79</v>
      </c>
      <c r="R154" s="77" t="s">
        <v>189</v>
      </c>
      <c r="S154" s="77" t="s">
        <v>207</v>
      </c>
      <c r="T154" s="76">
        <v>11637.4</v>
      </c>
      <c r="U154" s="76">
        <v>11192.34</v>
      </c>
      <c r="V154" s="76">
        <v>0</v>
      </c>
      <c r="W154" s="76">
        <v>0</v>
      </c>
      <c r="X154" s="76">
        <v>1886</v>
      </c>
      <c r="Y154" s="76">
        <v>1603.28</v>
      </c>
      <c r="Z154" s="76">
        <v>0</v>
      </c>
      <c r="AA154" s="76">
        <v>0</v>
      </c>
      <c r="AB154" s="76">
        <v>9751.4</v>
      </c>
      <c r="AC154" s="76">
        <v>9589.06</v>
      </c>
      <c r="AD154" s="71">
        <v>4177.82</v>
      </c>
      <c r="AE154" s="71">
        <v>0</v>
      </c>
      <c r="AF154" s="71">
        <v>0</v>
      </c>
      <c r="AG154" s="71">
        <v>0</v>
      </c>
      <c r="AH154" s="71">
        <v>4177.82</v>
      </c>
      <c r="AI154" s="71">
        <v>4284</v>
      </c>
      <c r="AJ154" s="71">
        <v>0</v>
      </c>
      <c r="AK154" s="71">
        <v>0</v>
      </c>
      <c r="AL154" s="71">
        <v>0</v>
      </c>
      <c r="AM154" s="71">
        <v>4284</v>
      </c>
      <c r="AN154" s="71">
        <v>4084</v>
      </c>
      <c r="AO154" s="71">
        <v>0</v>
      </c>
      <c r="AP154" s="71">
        <v>0</v>
      </c>
      <c r="AQ154" s="71" t="s">
        <v>81</v>
      </c>
      <c r="AR154" s="71">
        <v>4084</v>
      </c>
      <c r="AS154" s="71">
        <v>4084</v>
      </c>
      <c r="AT154" s="71">
        <v>0</v>
      </c>
      <c r="AU154" s="71">
        <v>0</v>
      </c>
      <c r="AV154" s="71">
        <v>0</v>
      </c>
      <c r="AW154" s="71">
        <v>4084</v>
      </c>
      <c r="AX154" s="79">
        <f>AZ154+BB154+BD154+BF154</f>
        <v>11637.4</v>
      </c>
      <c r="AY154" s="79">
        <f>BA154+BC154+BE154+BG154</f>
        <v>11192.4</v>
      </c>
      <c r="AZ154" s="79">
        <v>0</v>
      </c>
      <c r="BA154" s="79">
        <v>0</v>
      </c>
      <c r="BB154" s="79">
        <v>1886</v>
      </c>
      <c r="BC154" s="79">
        <v>1603.3</v>
      </c>
      <c r="BD154" s="79">
        <v>0</v>
      </c>
      <c r="BE154" s="79">
        <v>0</v>
      </c>
      <c r="BF154" s="79">
        <v>9751.4</v>
      </c>
      <c r="BG154" s="79">
        <v>9589.1</v>
      </c>
      <c r="BH154" s="74">
        <v>4177.82</v>
      </c>
      <c r="BI154" s="74">
        <v>0</v>
      </c>
      <c r="BJ154" s="74">
        <v>0</v>
      </c>
      <c r="BK154" s="74">
        <v>0</v>
      </c>
      <c r="BL154" s="74">
        <v>4177.82</v>
      </c>
      <c r="BM154" s="74">
        <v>4284</v>
      </c>
      <c r="BN154" s="74">
        <v>0</v>
      </c>
      <c r="BO154" s="74">
        <v>0</v>
      </c>
      <c r="BP154" s="74">
        <v>0</v>
      </c>
      <c r="BQ154" s="74">
        <v>4284</v>
      </c>
      <c r="BR154" s="74">
        <v>4084</v>
      </c>
      <c r="BS154" s="74">
        <v>0</v>
      </c>
      <c r="BT154" s="74">
        <v>0</v>
      </c>
      <c r="BU154" s="74">
        <v>0</v>
      </c>
      <c r="BV154" s="74">
        <v>4084</v>
      </c>
      <c r="BW154" s="74">
        <v>4084</v>
      </c>
      <c r="BX154" s="74">
        <v>0</v>
      </c>
      <c r="BY154" s="74">
        <v>0</v>
      </c>
      <c r="BZ154" s="74">
        <v>0</v>
      </c>
      <c r="CA154" s="74">
        <v>4084</v>
      </c>
      <c r="CB154" s="74">
        <v>11637.4</v>
      </c>
      <c r="CC154" s="74">
        <v>0</v>
      </c>
      <c r="CD154" s="74">
        <v>1886</v>
      </c>
      <c r="CE154" s="74">
        <v>0</v>
      </c>
      <c r="CF154" s="74">
        <v>9751.4</v>
      </c>
      <c r="CG154" s="74">
        <v>4177.82</v>
      </c>
      <c r="CH154" s="74">
        <v>0</v>
      </c>
      <c r="CI154" s="74">
        <v>0</v>
      </c>
      <c r="CJ154" s="74">
        <v>0</v>
      </c>
      <c r="CK154" s="74">
        <v>4177.82</v>
      </c>
      <c r="CL154" s="74">
        <v>4284</v>
      </c>
      <c r="CM154" s="74">
        <v>0</v>
      </c>
      <c r="CN154" s="74">
        <v>0</v>
      </c>
      <c r="CO154" s="74">
        <v>0</v>
      </c>
      <c r="CP154" s="74">
        <v>4284</v>
      </c>
      <c r="CQ154" s="74">
        <v>11637.4</v>
      </c>
      <c r="CR154" s="74">
        <v>0</v>
      </c>
      <c r="CS154" s="74">
        <v>1886</v>
      </c>
      <c r="CT154" s="74">
        <v>0</v>
      </c>
      <c r="CU154" s="74">
        <v>9751.4</v>
      </c>
      <c r="CV154" s="71">
        <v>4177.82</v>
      </c>
      <c r="CW154" s="71">
        <v>0</v>
      </c>
      <c r="CX154" s="71">
        <v>0</v>
      </c>
      <c r="CY154" s="71">
        <v>0</v>
      </c>
      <c r="CZ154" s="71">
        <v>4177.82</v>
      </c>
      <c r="DA154" s="71">
        <v>4284</v>
      </c>
      <c r="DB154" s="71">
        <v>0</v>
      </c>
      <c r="DC154" s="71">
        <v>0</v>
      </c>
      <c r="DD154" s="71">
        <v>0</v>
      </c>
      <c r="DE154" s="71">
        <v>4284</v>
      </c>
      <c r="DF154" s="71" t="s">
        <v>82</v>
      </c>
      <c r="DH154" s="28"/>
    </row>
    <row r="155" spans="1:112" s="19" customFormat="1" ht="98.25" customHeight="1" x14ac:dyDescent="0.2">
      <c r="A155" s="72"/>
      <c r="B155" s="77"/>
      <c r="C155" s="24" t="s">
        <v>208</v>
      </c>
      <c r="D155" s="24" t="s">
        <v>541</v>
      </c>
      <c r="E155" s="24" t="s">
        <v>210</v>
      </c>
      <c r="F155" s="77"/>
      <c r="G155" s="77"/>
      <c r="H155" s="77"/>
      <c r="I155" s="72"/>
      <c r="J155" s="72"/>
      <c r="K155" s="72"/>
      <c r="L155" s="77"/>
      <c r="M155" s="77"/>
      <c r="N155" s="77"/>
      <c r="O155" s="24" t="s">
        <v>542</v>
      </c>
      <c r="P155" s="24" t="s">
        <v>87</v>
      </c>
      <c r="Q155" s="24" t="s">
        <v>543</v>
      </c>
      <c r="R155" s="77"/>
      <c r="S155" s="77"/>
      <c r="T155" s="76"/>
      <c r="U155" s="76"/>
      <c r="V155" s="76"/>
      <c r="W155" s="76"/>
      <c r="X155" s="76"/>
      <c r="Y155" s="76"/>
      <c r="Z155" s="76"/>
      <c r="AA155" s="76"/>
      <c r="AB155" s="76"/>
      <c r="AC155" s="76"/>
      <c r="AD155" s="71"/>
      <c r="AE155" s="71"/>
      <c r="AF155" s="71"/>
      <c r="AG155" s="71"/>
      <c r="AH155" s="71"/>
      <c r="AI155" s="71"/>
      <c r="AJ155" s="71"/>
      <c r="AK155" s="71"/>
      <c r="AL155" s="71"/>
      <c r="AM155" s="71"/>
      <c r="AN155" s="71"/>
      <c r="AO155" s="71"/>
      <c r="AP155" s="71"/>
      <c r="AQ155" s="71"/>
      <c r="AR155" s="71"/>
      <c r="AS155" s="71"/>
      <c r="AT155" s="71"/>
      <c r="AU155" s="71"/>
      <c r="AV155" s="71"/>
      <c r="AW155" s="71"/>
      <c r="AX155" s="79"/>
      <c r="AY155" s="79"/>
      <c r="AZ155" s="79"/>
      <c r="BA155" s="79"/>
      <c r="BB155" s="79"/>
      <c r="BC155" s="79"/>
      <c r="BD155" s="79"/>
      <c r="BE155" s="79"/>
      <c r="BF155" s="79"/>
      <c r="BG155" s="79"/>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1"/>
      <c r="CW155" s="71"/>
      <c r="CX155" s="71"/>
      <c r="CY155" s="71"/>
      <c r="CZ155" s="71"/>
      <c r="DA155" s="71"/>
      <c r="DB155" s="71"/>
      <c r="DC155" s="71"/>
      <c r="DD155" s="71"/>
      <c r="DE155" s="71"/>
      <c r="DF155" s="71"/>
      <c r="DH155" s="28"/>
    </row>
    <row r="156" spans="1:112" s="19" customFormat="1" ht="98.25" customHeight="1" x14ac:dyDescent="0.2">
      <c r="A156" s="72"/>
      <c r="B156" s="77"/>
      <c r="C156" s="72" t="s">
        <v>211</v>
      </c>
      <c r="D156" s="72" t="s">
        <v>212</v>
      </c>
      <c r="E156" s="72" t="s">
        <v>213</v>
      </c>
      <c r="F156" s="77"/>
      <c r="G156" s="77"/>
      <c r="H156" s="77"/>
      <c r="I156" s="72"/>
      <c r="J156" s="72"/>
      <c r="K156" s="72"/>
      <c r="L156" s="77"/>
      <c r="M156" s="77"/>
      <c r="N156" s="77"/>
      <c r="O156" s="24" t="s">
        <v>544</v>
      </c>
      <c r="P156" s="24" t="s">
        <v>90</v>
      </c>
      <c r="Q156" s="24" t="s">
        <v>545</v>
      </c>
      <c r="R156" s="77"/>
      <c r="S156" s="77"/>
      <c r="T156" s="76"/>
      <c r="U156" s="76"/>
      <c r="V156" s="76"/>
      <c r="W156" s="76"/>
      <c r="X156" s="76"/>
      <c r="Y156" s="76"/>
      <c r="Z156" s="76"/>
      <c r="AA156" s="76"/>
      <c r="AB156" s="76"/>
      <c r="AC156" s="76"/>
      <c r="AD156" s="71"/>
      <c r="AE156" s="71"/>
      <c r="AF156" s="71"/>
      <c r="AG156" s="71"/>
      <c r="AH156" s="71"/>
      <c r="AI156" s="71"/>
      <c r="AJ156" s="71"/>
      <c r="AK156" s="71"/>
      <c r="AL156" s="71"/>
      <c r="AM156" s="71"/>
      <c r="AN156" s="71"/>
      <c r="AO156" s="71"/>
      <c r="AP156" s="71"/>
      <c r="AQ156" s="71"/>
      <c r="AR156" s="71"/>
      <c r="AS156" s="71"/>
      <c r="AT156" s="71"/>
      <c r="AU156" s="71"/>
      <c r="AV156" s="71"/>
      <c r="AW156" s="71"/>
      <c r="AX156" s="79"/>
      <c r="AY156" s="79"/>
      <c r="AZ156" s="79"/>
      <c r="BA156" s="79"/>
      <c r="BB156" s="79"/>
      <c r="BC156" s="79"/>
      <c r="BD156" s="79"/>
      <c r="BE156" s="79"/>
      <c r="BF156" s="79"/>
      <c r="BG156" s="79"/>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1"/>
      <c r="CW156" s="71"/>
      <c r="CX156" s="71"/>
      <c r="CY156" s="71"/>
      <c r="CZ156" s="71"/>
      <c r="DA156" s="71"/>
      <c r="DB156" s="71"/>
      <c r="DC156" s="71"/>
      <c r="DD156" s="71"/>
      <c r="DE156" s="71"/>
      <c r="DF156" s="71"/>
      <c r="DH156" s="28"/>
    </row>
    <row r="157" spans="1:112" s="19" customFormat="1" ht="98.25" customHeight="1" x14ac:dyDescent="0.2">
      <c r="A157" s="72"/>
      <c r="B157" s="77"/>
      <c r="C157" s="72"/>
      <c r="D157" s="72"/>
      <c r="E157" s="72"/>
      <c r="F157" s="77"/>
      <c r="G157" s="77"/>
      <c r="H157" s="77"/>
      <c r="I157" s="72"/>
      <c r="J157" s="72"/>
      <c r="K157" s="72"/>
      <c r="L157" s="77"/>
      <c r="M157" s="77"/>
      <c r="N157" s="77"/>
      <c r="O157" s="24" t="s">
        <v>546</v>
      </c>
      <c r="P157" s="24" t="s">
        <v>95</v>
      </c>
      <c r="Q157" s="24" t="s">
        <v>547</v>
      </c>
      <c r="R157" s="77"/>
      <c r="S157" s="77"/>
      <c r="T157" s="76"/>
      <c r="U157" s="76"/>
      <c r="V157" s="76"/>
      <c r="W157" s="76"/>
      <c r="X157" s="76"/>
      <c r="Y157" s="76"/>
      <c r="Z157" s="76"/>
      <c r="AA157" s="76"/>
      <c r="AB157" s="76"/>
      <c r="AC157" s="76"/>
      <c r="AD157" s="71"/>
      <c r="AE157" s="71"/>
      <c r="AF157" s="71"/>
      <c r="AG157" s="71"/>
      <c r="AH157" s="71"/>
      <c r="AI157" s="71"/>
      <c r="AJ157" s="71"/>
      <c r="AK157" s="71"/>
      <c r="AL157" s="71"/>
      <c r="AM157" s="71"/>
      <c r="AN157" s="71"/>
      <c r="AO157" s="71"/>
      <c r="AP157" s="71"/>
      <c r="AQ157" s="71"/>
      <c r="AR157" s="71"/>
      <c r="AS157" s="71"/>
      <c r="AT157" s="71"/>
      <c r="AU157" s="71"/>
      <c r="AV157" s="71"/>
      <c r="AW157" s="71"/>
      <c r="AX157" s="79"/>
      <c r="AY157" s="79"/>
      <c r="AZ157" s="79"/>
      <c r="BA157" s="79"/>
      <c r="BB157" s="79"/>
      <c r="BC157" s="79"/>
      <c r="BD157" s="79"/>
      <c r="BE157" s="79"/>
      <c r="BF157" s="79"/>
      <c r="BG157" s="79"/>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1"/>
      <c r="CW157" s="71"/>
      <c r="CX157" s="71"/>
      <c r="CY157" s="71"/>
      <c r="CZ157" s="71"/>
      <c r="DA157" s="71"/>
      <c r="DB157" s="71"/>
      <c r="DC157" s="71"/>
      <c r="DD157" s="71"/>
      <c r="DE157" s="71"/>
      <c r="DF157" s="71"/>
      <c r="DH157" s="28"/>
    </row>
    <row r="158" spans="1:112" s="19" customFormat="1" ht="98.25" customHeight="1" x14ac:dyDescent="0.2">
      <c r="A158" s="72"/>
      <c r="B158" s="77"/>
      <c r="C158" s="72"/>
      <c r="D158" s="72"/>
      <c r="E158" s="72"/>
      <c r="F158" s="77"/>
      <c r="G158" s="77"/>
      <c r="H158" s="77"/>
      <c r="I158" s="72"/>
      <c r="J158" s="72"/>
      <c r="K158" s="72"/>
      <c r="L158" s="77"/>
      <c r="M158" s="77"/>
      <c r="N158" s="77"/>
      <c r="O158" s="24" t="s">
        <v>548</v>
      </c>
      <c r="P158" s="24" t="s">
        <v>98</v>
      </c>
      <c r="Q158" s="24" t="s">
        <v>549</v>
      </c>
      <c r="R158" s="77"/>
      <c r="S158" s="77"/>
      <c r="T158" s="76"/>
      <c r="U158" s="76"/>
      <c r="V158" s="76"/>
      <c r="W158" s="76"/>
      <c r="X158" s="76"/>
      <c r="Y158" s="76"/>
      <c r="Z158" s="76"/>
      <c r="AA158" s="76"/>
      <c r="AB158" s="76"/>
      <c r="AC158" s="76"/>
      <c r="AD158" s="71"/>
      <c r="AE158" s="71"/>
      <c r="AF158" s="71"/>
      <c r="AG158" s="71"/>
      <c r="AH158" s="71"/>
      <c r="AI158" s="71"/>
      <c r="AJ158" s="71"/>
      <c r="AK158" s="71"/>
      <c r="AL158" s="71"/>
      <c r="AM158" s="71"/>
      <c r="AN158" s="71"/>
      <c r="AO158" s="71"/>
      <c r="AP158" s="71"/>
      <c r="AQ158" s="71"/>
      <c r="AR158" s="71"/>
      <c r="AS158" s="71"/>
      <c r="AT158" s="71"/>
      <c r="AU158" s="71"/>
      <c r="AV158" s="71"/>
      <c r="AW158" s="71"/>
      <c r="AX158" s="79"/>
      <c r="AY158" s="79"/>
      <c r="AZ158" s="79"/>
      <c r="BA158" s="79"/>
      <c r="BB158" s="79"/>
      <c r="BC158" s="79"/>
      <c r="BD158" s="79"/>
      <c r="BE158" s="79"/>
      <c r="BF158" s="79"/>
      <c r="BG158" s="79"/>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1"/>
      <c r="CW158" s="71"/>
      <c r="CX158" s="71"/>
      <c r="CY158" s="71"/>
      <c r="CZ158" s="71"/>
      <c r="DA158" s="71"/>
      <c r="DB158" s="71"/>
      <c r="DC158" s="71"/>
      <c r="DD158" s="71"/>
      <c r="DE158" s="71"/>
      <c r="DF158" s="71"/>
      <c r="DH158" s="28"/>
    </row>
    <row r="159" spans="1:112" s="19" customFormat="1" ht="98.25" customHeight="1" x14ac:dyDescent="0.2">
      <c r="A159" s="72"/>
      <c r="B159" s="77"/>
      <c r="C159" s="72"/>
      <c r="D159" s="72"/>
      <c r="E159" s="72"/>
      <c r="F159" s="77"/>
      <c r="G159" s="77"/>
      <c r="H159" s="77"/>
      <c r="I159" s="72"/>
      <c r="J159" s="72"/>
      <c r="K159" s="72"/>
      <c r="L159" s="77"/>
      <c r="M159" s="77"/>
      <c r="N159" s="77"/>
      <c r="O159" s="24" t="s">
        <v>550</v>
      </c>
      <c r="P159" s="24" t="s">
        <v>101</v>
      </c>
      <c r="Q159" s="24" t="s">
        <v>551</v>
      </c>
      <c r="R159" s="77"/>
      <c r="S159" s="77"/>
      <c r="T159" s="76"/>
      <c r="U159" s="76"/>
      <c r="V159" s="76"/>
      <c r="W159" s="76"/>
      <c r="X159" s="76"/>
      <c r="Y159" s="76"/>
      <c r="Z159" s="76"/>
      <c r="AA159" s="76"/>
      <c r="AB159" s="76"/>
      <c r="AC159" s="76"/>
      <c r="AD159" s="71"/>
      <c r="AE159" s="71"/>
      <c r="AF159" s="71"/>
      <c r="AG159" s="71"/>
      <c r="AH159" s="71"/>
      <c r="AI159" s="71"/>
      <c r="AJ159" s="71"/>
      <c r="AK159" s="71"/>
      <c r="AL159" s="71"/>
      <c r="AM159" s="71"/>
      <c r="AN159" s="71"/>
      <c r="AO159" s="71"/>
      <c r="AP159" s="71"/>
      <c r="AQ159" s="71"/>
      <c r="AR159" s="71"/>
      <c r="AS159" s="71"/>
      <c r="AT159" s="71"/>
      <c r="AU159" s="71"/>
      <c r="AV159" s="71"/>
      <c r="AW159" s="71"/>
      <c r="AX159" s="79"/>
      <c r="AY159" s="79"/>
      <c r="AZ159" s="79"/>
      <c r="BA159" s="79"/>
      <c r="BB159" s="79"/>
      <c r="BC159" s="79"/>
      <c r="BD159" s="79"/>
      <c r="BE159" s="79"/>
      <c r="BF159" s="79"/>
      <c r="BG159" s="79"/>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1"/>
      <c r="CW159" s="71"/>
      <c r="CX159" s="71"/>
      <c r="CY159" s="71"/>
      <c r="CZ159" s="71"/>
      <c r="DA159" s="71"/>
      <c r="DB159" s="71"/>
      <c r="DC159" s="71"/>
      <c r="DD159" s="71"/>
      <c r="DE159" s="71"/>
      <c r="DF159" s="71"/>
      <c r="DH159" s="28"/>
    </row>
    <row r="160" spans="1:112" s="19" customFormat="1" ht="98.25" customHeight="1" x14ac:dyDescent="0.2">
      <c r="A160" s="72"/>
      <c r="B160" s="77"/>
      <c r="C160" s="72"/>
      <c r="D160" s="72"/>
      <c r="E160" s="72"/>
      <c r="F160" s="77"/>
      <c r="G160" s="77"/>
      <c r="H160" s="77"/>
      <c r="I160" s="72"/>
      <c r="J160" s="72"/>
      <c r="K160" s="72"/>
      <c r="L160" s="77"/>
      <c r="M160" s="77"/>
      <c r="N160" s="77"/>
      <c r="O160" s="24" t="s">
        <v>552</v>
      </c>
      <c r="P160" s="24" t="s">
        <v>553</v>
      </c>
      <c r="Q160" s="24" t="s">
        <v>554</v>
      </c>
      <c r="R160" s="77"/>
      <c r="S160" s="77"/>
      <c r="T160" s="76"/>
      <c r="U160" s="76"/>
      <c r="V160" s="76"/>
      <c r="W160" s="76"/>
      <c r="X160" s="76"/>
      <c r="Y160" s="76"/>
      <c r="Z160" s="76"/>
      <c r="AA160" s="76"/>
      <c r="AB160" s="76"/>
      <c r="AC160" s="76"/>
      <c r="AD160" s="71"/>
      <c r="AE160" s="71"/>
      <c r="AF160" s="71"/>
      <c r="AG160" s="71"/>
      <c r="AH160" s="71"/>
      <c r="AI160" s="71"/>
      <c r="AJ160" s="71"/>
      <c r="AK160" s="71"/>
      <c r="AL160" s="71"/>
      <c r="AM160" s="71"/>
      <c r="AN160" s="71"/>
      <c r="AO160" s="71"/>
      <c r="AP160" s="71"/>
      <c r="AQ160" s="71"/>
      <c r="AR160" s="71"/>
      <c r="AS160" s="71"/>
      <c r="AT160" s="71"/>
      <c r="AU160" s="71"/>
      <c r="AV160" s="71"/>
      <c r="AW160" s="71"/>
      <c r="AX160" s="79"/>
      <c r="AY160" s="79"/>
      <c r="AZ160" s="79"/>
      <c r="BA160" s="79"/>
      <c r="BB160" s="79"/>
      <c r="BC160" s="79"/>
      <c r="BD160" s="79"/>
      <c r="BE160" s="79"/>
      <c r="BF160" s="79"/>
      <c r="BG160" s="79"/>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1"/>
      <c r="CW160" s="71"/>
      <c r="CX160" s="71"/>
      <c r="CY160" s="71"/>
      <c r="CZ160" s="71"/>
      <c r="DA160" s="71"/>
      <c r="DB160" s="71"/>
      <c r="DC160" s="71"/>
      <c r="DD160" s="71"/>
      <c r="DE160" s="71"/>
      <c r="DF160" s="71"/>
      <c r="DH160" s="28"/>
    </row>
    <row r="161" spans="1:112" s="19" customFormat="1" ht="98.25" customHeight="1" x14ac:dyDescent="0.2">
      <c r="A161" s="72"/>
      <c r="B161" s="77"/>
      <c r="C161" s="72"/>
      <c r="D161" s="72"/>
      <c r="E161" s="72"/>
      <c r="F161" s="77"/>
      <c r="G161" s="77"/>
      <c r="H161" s="77"/>
      <c r="I161" s="72"/>
      <c r="J161" s="72"/>
      <c r="K161" s="72"/>
      <c r="L161" s="77"/>
      <c r="M161" s="77"/>
      <c r="N161" s="77"/>
      <c r="O161" s="24" t="s">
        <v>555</v>
      </c>
      <c r="P161" s="24" t="s">
        <v>556</v>
      </c>
      <c r="Q161" s="24" t="s">
        <v>557</v>
      </c>
      <c r="R161" s="77"/>
      <c r="S161" s="77"/>
      <c r="T161" s="76"/>
      <c r="U161" s="76"/>
      <c r="V161" s="76"/>
      <c r="W161" s="76"/>
      <c r="X161" s="76"/>
      <c r="Y161" s="76"/>
      <c r="Z161" s="76"/>
      <c r="AA161" s="76"/>
      <c r="AB161" s="76"/>
      <c r="AC161" s="76"/>
      <c r="AD161" s="71"/>
      <c r="AE161" s="71"/>
      <c r="AF161" s="71"/>
      <c r="AG161" s="71"/>
      <c r="AH161" s="71"/>
      <c r="AI161" s="71"/>
      <c r="AJ161" s="71"/>
      <c r="AK161" s="71"/>
      <c r="AL161" s="71"/>
      <c r="AM161" s="71"/>
      <c r="AN161" s="71"/>
      <c r="AO161" s="71"/>
      <c r="AP161" s="71"/>
      <c r="AQ161" s="71"/>
      <c r="AR161" s="71"/>
      <c r="AS161" s="71"/>
      <c r="AT161" s="71"/>
      <c r="AU161" s="71"/>
      <c r="AV161" s="71"/>
      <c r="AW161" s="71"/>
      <c r="AX161" s="79"/>
      <c r="AY161" s="79"/>
      <c r="AZ161" s="79"/>
      <c r="BA161" s="79"/>
      <c r="BB161" s="79"/>
      <c r="BC161" s="79"/>
      <c r="BD161" s="79"/>
      <c r="BE161" s="79"/>
      <c r="BF161" s="79"/>
      <c r="BG161" s="79"/>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c r="CU161" s="74"/>
      <c r="CV161" s="71"/>
      <c r="CW161" s="71"/>
      <c r="CX161" s="71"/>
      <c r="CY161" s="71"/>
      <c r="CZ161" s="71"/>
      <c r="DA161" s="71"/>
      <c r="DB161" s="71"/>
      <c r="DC161" s="71"/>
      <c r="DD161" s="71"/>
      <c r="DE161" s="71"/>
      <c r="DF161" s="71"/>
      <c r="DH161" s="28"/>
    </row>
    <row r="162" spans="1:112" s="19" customFormat="1" ht="98.25" customHeight="1" x14ac:dyDescent="0.2">
      <c r="A162" s="72" t="s">
        <v>558</v>
      </c>
      <c r="B162" s="77" t="s">
        <v>559</v>
      </c>
      <c r="C162" s="24" t="s">
        <v>74</v>
      </c>
      <c r="D162" s="24" t="s">
        <v>560</v>
      </c>
      <c r="E162" s="24" t="s">
        <v>76</v>
      </c>
      <c r="F162" s="77"/>
      <c r="G162" s="77"/>
      <c r="H162" s="77"/>
      <c r="I162" s="72" t="s">
        <v>561</v>
      </c>
      <c r="J162" s="72" t="s">
        <v>562</v>
      </c>
      <c r="K162" s="72" t="s">
        <v>563</v>
      </c>
      <c r="L162" s="72" t="s">
        <v>564</v>
      </c>
      <c r="M162" s="72" t="s">
        <v>87</v>
      </c>
      <c r="N162" s="72" t="s">
        <v>565</v>
      </c>
      <c r="O162" s="24" t="s">
        <v>188</v>
      </c>
      <c r="P162" s="24" t="s">
        <v>78</v>
      </c>
      <c r="Q162" s="24" t="s">
        <v>79</v>
      </c>
      <c r="R162" s="77" t="s">
        <v>189</v>
      </c>
      <c r="S162" s="78" t="s">
        <v>566</v>
      </c>
      <c r="T162" s="76">
        <v>26194.5</v>
      </c>
      <c r="U162" s="76">
        <v>26137.91</v>
      </c>
      <c r="V162" s="76"/>
      <c r="W162" s="76"/>
      <c r="X162" s="76"/>
      <c r="Y162" s="76"/>
      <c r="Z162" s="76"/>
      <c r="AA162" s="76"/>
      <c r="AB162" s="76">
        <v>26194.5</v>
      </c>
      <c r="AC162" s="76">
        <v>26137.91</v>
      </c>
      <c r="AD162" s="71">
        <v>28430.98</v>
      </c>
      <c r="AE162" s="71"/>
      <c r="AF162" s="71"/>
      <c r="AG162" s="71"/>
      <c r="AH162" s="71">
        <v>28430.98</v>
      </c>
      <c r="AI162" s="71">
        <v>28162.799999999999</v>
      </c>
      <c r="AJ162" s="71"/>
      <c r="AK162" s="71"/>
      <c r="AL162" s="71"/>
      <c r="AM162" s="71">
        <v>28162.799999999999</v>
      </c>
      <c r="AN162" s="71">
        <v>28162.799999999999</v>
      </c>
      <c r="AO162" s="71"/>
      <c r="AP162" s="71"/>
      <c r="AQ162" s="71"/>
      <c r="AR162" s="71">
        <v>28162.799999999999</v>
      </c>
      <c r="AS162" s="71">
        <v>28162.799999999999</v>
      </c>
      <c r="AT162" s="71"/>
      <c r="AU162" s="71"/>
      <c r="AV162" s="71"/>
      <c r="AW162" s="71">
        <v>28162.799999999999</v>
      </c>
      <c r="AX162" s="79">
        <v>26194.5</v>
      </c>
      <c r="AY162" s="79">
        <v>26137.9</v>
      </c>
      <c r="AZ162" s="79"/>
      <c r="BA162" s="79"/>
      <c r="BB162" s="79"/>
      <c r="BC162" s="79"/>
      <c r="BD162" s="79"/>
      <c r="BE162" s="79"/>
      <c r="BF162" s="79">
        <v>26194.5</v>
      </c>
      <c r="BG162" s="79">
        <v>26137.9</v>
      </c>
      <c r="BH162" s="74">
        <v>28430.98</v>
      </c>
      <c r="BI162" s="74"/>
      <c r="BJ162" s="74"/>
      <c r="BK162" s="74"/>
      <c r="BL162" s="74">
        <v>28430.98</v>
      </c>
      <c r="BM162" s="74">
        <v>28162.799999999999</v>
      </c>
      <c r="BN162" s="74"/>
      <c r="BO162" s="74"/>
      <c r="BP162" s="74"/>
      <c r="BQ162" s="74">
        <v>28162.799999999999</v>
      </c>
      <c r="BR162" s="74">
        <v>28162.799999999999</v>
      </c>
      <c r="BS162" s="74"/>
      <c r="BT162" s="74"/>
      <c r="BU162" s="74"/>
      <c r="BV162" s="74">
        <v>28162.799999999999</v>
      </c>
      <c r="BW162" s="74">
        <v>28162.799999999999</v>
      </c>
      <c r="BX162" s="74"/>
      <c r="BY162" s="74"/>
      <c r="BZ162" s="74"/>
      <c r="CA162" s="74">
        <v>28162.799999999999</v>
      </c>
      <c r="CB162" s="74">
        <v>26194.5</v>
      </c>
      <c r="CC162" s="74"/>
      <c r="CD162" s="74"/>
      <c r="CE162" s="74"/>
      <c r="CF162" s="74">
        <v>26194.5</v>
      </c>
      <c r="CG162" s="74">
        <v>28430.98</v>
      </c>
      <c r="CH162" s="74"/>
      <c r="CI162" s="74"/>
      <c r="CJ162" s="74"/>
      <c r="CK162" s="74">
        <v>28430.98</v>
      </c>
      <c r="CL162" s="74">
        <v>28162.799999999999</v>
      </c>
      <c r="CM162" s="74"/>
      <c r="CN162" s="74"/>
      <c r="CO162" s="74"/>
      <c r="CP162" s="74">
        <v>28162.799999999999</v>
      </c>
      <c r="CQ162" s="74">
        <v>26194.5</v>
      </c>
      <c r="CR162" s="74"/>
      <c r="CS162" s="74"/>
      <c r="CT162" s="74"/>
      <c r="CU162" s="74">
        <v>26194.5</v>
      </c>
      <c r="CV162" s="71">
        <v>28430.98</v>
      </c>
      <c r="CW162" s="71"/>
      <c r="CX162" s="71"/>
      <c r="CY162" s="71"/>
      <c r="CZ162" s="71">
        <v>28430.98</v>
      </c>
      <c r="DA162" s="71">
        <v>28162.799999999999</v>
      </c>
      <c r="DB162" s="71"/>
      <c r="DC162" s="71"/>
      <c r="DD162" s="71"/>
      <c r="DE162" s="71">
        <v>28162.799999999999</v>
      </c>
      <c r="DF162" s="71" t="s">
        <v>82</v>
      </c>
      <c r="DH162" s="28"/>
    </row>
    <row r="163" spans="1:112" s="19" customFormat="1" ht="98.25" customHeight="1" x14ac:dyDescent="0.2">
      <c r="A163" s="72"/>
      <c r="B163" s="77"/>
      <c r="C163" s="72" t="s">
        <v>567</v>
      </c>
      <c r="D163" s="72" t="s">
        <v>568</v>
      </c>
      <c r="E163" s="72" t="s">
        <v>569</v>
      </c>
      <c r="F163" s="77"/>
      <c r="G163" s="77"/>
      <c r="H163" s="77"/>
      <c r="I163" s="72"/>
      <c r="J163" s="72"/>
      <c r="K163" s="72"/>
      <c r="L163" s="72"/>
      <c r="M163" s="72"/>
      <c r="N163" s="72"/>
      <c r="O163" s="24" t="s">
        <v>570</v>
      </c>
      <c r="P163" s="24" t="s">
        <v>87</v>
      </c>
      <c r="Q163" s="24" t="s">
        <v>571</v>
      </c>
      <c r="R163" s="77"/>
      <c r="S163" s="78"/>
      <c r="T163" s="76"/>
      <c r="U163" s="76"/>
      <c r="V163" s="76"/>
      <c r="W163" s="76"/>
      <c r="X163" s="76"/>
      <c r="Y163" s="76"/>
      <c r="Z163" s="76"/>
      <c r="AA163" s="76"/>
      <c r="AB163" s="76"/>
      <c r="AC163" s="76"/>
      <c r="AD163" s="71"/>
      <c r="AE163" s="71"/>
      <c r="AF163" s="71"/>
      <c r="AG163" s="71"/>
      <c r="AH163" s="71"/>
      <c r="AI163" s="71"/>
      <c r="AJ163" s="71"/>
      <c r="AK163" s="71"/>
      <c r="AL163" s="71"/>
      <c r="AM163" s="71"/>
      <c r="AN163" s="71"/>
      <c r="AO163" s="71"/>
      <c r="AP163" s="71"/>
      <c r="AQ163" s="71"/>
      <c r="AR163" s="71"/>
      <c r="AS163" s="71"/>
      <c r="AT163" s="71"/>
      <c r="AU163" s="71"/>
      <c r="AV163" s="71"/>
      <c r="AW163" s="71"/>
      <c r="AX163" s="79"/>
      <c r="AY163" s="79"/>
      <c r="AZ163" s="79"/>
      <c r="BA163" s="79"/>
      <c r="BB163" s="79"/>
      <c r="BC163" s="79"/>
      <c r="BD163" s="79"/>
      <c r="BE163" s="79"/>
      <c r="BF163" s="79"/>
      <c r="BG163" s="79"/>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c r="CV163" s="71"/>
      <c r="CW163" s="71"/>
      <c r="CX163" s="71"/>
      <c r="CY163" s="71"/>
      <c r="CZ163" s="71"/>
      <c r="DA163" s="71"/>
      <c r="DB163" s="71"/>
      <c r="DC163" s="71"/>
      <c r="DD163" s="71"/>
      <c r="DE163" s="71"/>
      <c r="DF163" s="71"/>
      <c r="DH163" s="28"/>
    </row>
    <row r="164" spans="1:112" s="19" customFormat="1" ht="98.25" customHeight="1" x14ac:dyDescent="0.2">
      <c r="A164" s="72"/>
      <c r="B164" s="77"/>
      <c r="C164" s="72"/>
      <c r="D164" s="72"/>
      <c r="E164" s="72"/>
      <c r="F164" s="77"/>
      <c r="G164" s="77"/>
      <c r="H164" s="77"/>
      <c r="I164" s="72"/>
      <c r="J164" s="72"/>
      <c r="K164" s="72"/>
      <c r="L164" s="72"/>
      <c r="M164" s="72"/>
      <c r="N164" s="72"/>
      <c r="O164" s="24" t="s">
        <v>572</v>
      </c>
      <c r="P164" s="24" t="s">
        <v>90</v>
      </c>
      <c r="Q164" s="24" t="s">
        <v>573</v>
      </c>
      <c r="R164" s="77"/>
      <c r="S164" s="78"/>
      <c r="T164" s="76"/>
      <c r="U164" s="76"/>
      <c r="V164" s="76"/>
      <c r="W164" s="76"/>
      <c r="X164" s="76"/>
      <c r="Y164" s="76"/>
      <c r="Z164" s="76"/>
      <c r="AA164" s="76"/>
      <c r="AB164" s="76"/>
      <c r="AC164" s="76"/>
      <c r="AD164" s="71"/>
      <c r="AE164" s="71"/>
      <c r="AF164" s="71"/>
      <c r="AG164" s="71"/>
      <c r="AH164" s="71"/>
      <c r="AI164" s="71"/>
      <c r="AJ164" s="71"/>
      <c r="AK164" s="71"/>
      <c r="AL164" s="71"/>
      <c r="AM164" s="71"/>
      <c r="AN164" s="71"/>
      <c r="AO164" s="71"/>
      <c r="AP164" s="71"/>
      <c r="AQ164" s="71"/>
      <c r="AR164" s="71"/>
      <c r="AS164" s="71"/>
      <c r="AT164" s="71"/>
      <c r="AU164" s="71"/>
      <c r="AV164" s="71"/>
      <c r="AW164" s="71"/>
      <c r="AX164" s="79"/>
      <c r="AY164" s="79"/>
      <c r="AZ164" s="79"/>
      <c r="BA164" s="79"/>
      <c r="BB164" s="79"/>
      <c r="BC164" s="79"/>
      <c r="BD164" s="79"/>
      <c r="BE164" s="79"/>
      <c r="BF164" s="79"/>
      <c r="BG164" s="79"/>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1"/>
      <c r="CW164" s="71"/>
      <c r="CX164" s="71"/>
      <c r="CY164" s="71"/>
      <c r="CZ164" s="71"/>
      <c r="DA164" s="71"/>
      <c r="DB164" s="71"/>
      <c r="DC164" s="71"/>
      <c r="DD164" s="71"/>
      <c r="DE164" s="71"/>
      <c r="DF164" s="71"/>
      <c r="DH164" s="28"/>
    </row>
    <row r="165" spans="1:112" s="19" customFormat="1" ht="98.25" customHeight="1" x14ac:dyDescent="0.2">
      <c r="A165" s="72"/>
      <c r="B165" s="77"/>
      <c r="C165" s="72"/>
      <c r="D165" s="72"/>
      <c r="E165" s="72"/>
      <c r="F165" s="77"/>
      <c r="G165" s="77"/>
      <c r="H165" s="77"/>
      <c r="I165" s="72"/>
      <c r="J165" s="72"/>
      <c r="K165" s="72"/>
      <c r="L165" s="72"/>
      <c r="M165" s="72"/>
      <c r="N165" s="72"/>
      <c r="O165" s="24" t="s">
        <v>153</v>
      </c>
      <c r="P165" s="24" t="s">
        <v>574</v>
      </c>
      <c r="Q165" s="24" t="s">
        <v>155</v>
      </c>
      <c r="R165" s="77"/>
      <c r="S165" s="78"/>
      <c r="T165" s="76"/>
      <c r="U165" s="76"/>
      <c r="V165" s="76"/>
      <c r="W165" s="76"/>
      <c r="X165" s="76"/>
      <c r="Y165" s="76"/>
      <c r="Z165" s="76"/>
      <c r="AA165" s="76"/>
      <c r="AB165" s="76"/>
      <c r="AC165" s="76"/>
      <c r="AD165" s="71"/>
      <c r="AE165" s="71"/>
      <c r="AF165" s="71"/>
      <c r="AG165" s="71"/>
      <c r="AH165" s="71"/>
      <c r="AI165" s="71"/>
      <c r="AJ165" s="71"/>
      <c r="AK165" s="71"/>
      <c r="AL165" s="71"/>
      <c r="AM165" s="71"/>
      <c r="AN165" s="71"/>
      <c r="AO165" s="71"/>
      <c r="AP165" s="71"/>
      <c r="AQ165" s="71"/>
      <c r="AR165" s="71"/>
      <c r="AS165" s="71"/>
      <c r="AT165" s="71"/>
      <c r="AU165" s="71"/>
      <c r="AV165" s="71"/>
      <c r="AW165" s="71"/>
      <c r="AX165" s="79"/>
      <c r="AY165" s="79"/>
      <c r="AZ165" s="79"/>
      <c r="BA165" s="79"/>
      <c r="BB165" s="79"/>
      <c r="BC165" s="79"/>
      <c r="BD165" s="79"/>
      <c r="BE165" s="79"/>
      <c r="BF165" s="79"/>
      <c r="BG165" s="79"/>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1"/>
      <c r="CW165" s="71"/>
      <c r="CX165" s="71"/>
      <c r="CY165" s="71"/>
      <c r="CZ165" s="71"/>
      <c r="DA165" s="71"/>
      <c r="DB165" s="71"/>
      <c r="DC165" s="71"/>
      <c r="DD165" s="71"/>
      <c r="DE165" s="71"/>
      <c r="DF165" s="71"/>
      <c r="DH165" s="28"/>
    </row>
    <row r="166" spans="1:112" s="19" customFormat="1" ht="98.25" customHeight="1" x14ac:dyDescent="0.2">
      <c r="A166" s="72" t="s">
        <v>575</v>
      </c>
      <c r="B166" s="77" t="s">
        <v>576</v>
      </c>
      <c r="C166" s="24" t="s">
        <v>74</v>
      </c>
      <c r="D166" s="24" t="s">
        <v>577</v>
      </c>
      <c r="E166" s="24" t="s">
        <v>76</v>
      </c>
      <c r="F166" s="77"/>
      <c r="G166" s="77"/>
      <c r="H166" s="77"/>
      <c r="I166" s="77"/>
      <c r="J166" s="77"/>
      <c r="K166" s="77"/>
      <c r="L166" s="72" t="s">
        <v>578</v>
      </c>
      <c r="M166" s="72" t="s">
        <v>78</v>
      </c>
      <c r="N166" s="72" t="s">
        <v>579</v>
      </c>
      <c r="O166" s="24" t="s">
        <v>77</v>
      </c>
      <c r="P166" s="24" t="s">
        <v>78</v>
      </c>
      <c r="Q166" s="24" t="s">
        <v>79</v>
      </c>
      <c r="R166" s="77" t="s">
        <v>233</v>
      </c>
      <c r="S166" s="78" t="s">
        <v>580</v>
      </c>
      <c r="T166" s="76">
        <v>62</v>
      </c>
      <c r="U166" s="76">
        <v>31.1</v>
      </c>
      <c r="V166" s="76"/>
      <c r="W166" s="76"/>
      <c r="X166" s="76"/>
      <c r="Y166" s="76"/>
      <c r="Z166" s="76"/>
      <c r="AA166" s="76"/>
      <c r="AB166" s="76">
        <v>62</v>
      </c>
      <c r="AC166" s="76">
        <v>31.1</v>
      </c>
      <c r="AD166" s="71">
        <v>64</v>
      </c>
      <c r="AE166" s="71"/>
      <c r="AF166" s="71"/>
      <c r="AG166" s="71"/>
      <c r="AH166" s="71">
        <v>64</v>
      </c>
      <c r="AI166" s="71">
        <v>64</v>
      </c>
      <c r="AJ166" s="71"/>
      <c r="AK166" s="71"/>
      <c r="AL166" s="71"/>
      <c r="AM166" s="71">
        <v>64</v>
      </c>
      <c r="AN166" s="71">
        <v>64</v>
      </c>
      <c r="AO166" s="71"/>
      <c r="AP166" s="71"/>
      <c r="AQ166" s="71"/>
      <c r="AR166" s="71">
        <v>64</v>
      </c>
      <c r="AS166" s="71">
        <v>64</v>
      </c>
      <c r="AT166" s="71"/>
      <c r="AU166" s="71"/>
      <c r="AV166" s="71"/>
      <c r="AW166" s="71">
        <v>64</v>
      </c>
      <c r="AX166" s="79">
        <v>62</v>
      </c>
      <c r="AY166" s="79">
        <v>31.1</v>
      </c>
      <c r="AZ166" s="79"/>
      <c r="BA166" s="79"/>
      <c r="BB166" s="79"/>
      <c r="BC166" s="79"/>
      <c r="BD166" s="79"/>
      <c r="BE166" s="79"/>
      <c r="BF166" s="75">
        <v>62</v>
      </c>
      <c r="BG166" s="75">
        <v>31.1</v>
      </c>
      <c r="BH166" s="73">
        <v>64</v>
      </c>
      <c r="BI166" s="73"/>
      <c r="BJ166" s="73"/>
      <c r="BK166" s="73"/>
      <c r="BL166" s="73">
        <v>64</v>
      </c>
      <c r="BM166" s="73">
        <v>64</v>
      </c>
      <c r="BN166" s="73"/>
      <c r="BO166" s="73"/>
      <c r="BP166" s="73"/>
      <c r="BQ166" s="73">
        <v>64</v>
      </c>
      <c r="BR166" s="73">
        <v>64</v>
      </c>
      <c r="BS166" s="73"/>
      <c r="BT166" s="73"/>
      <c r="BU166" s="73"/>
      <c r="BV166" s="73">
        <v>64</v>
      </c>
      <c r="BW166" s="73">
        <v>64</v>
      </c>
      <c r="BX166" s="73"/>
      <c r="BY166" s="73"/>
      <c r="BZ166" s="73"/>
      <c r="CA166" s="73">
        <v>64</v>
      </c>
      <c r="CB166" s="74">
        <v>62</v>
      </c>
      <c r="CC166" s="74"/>
      <c r="CD166" s="74"/>
      <c r="CE166" s="74"/>
      <c r="CF166" s="74">
        <v>62</v>
      </c>
      <c r="CG166" s="74">
        <v>64</v>
      </c>
      <c r="CH166" s="74"/>
      <c r="CI166" s="74"/>
      <c r="CJ166" s="74"/>
      <c r="CK166" s="74">
        <v>64</v>
      </c>
      <c r="CL166" s="73">
        <v>64</v>
      </c>
      <c r="CM166" s="73"/>
      <c r="CN166" s="73"/>
      <c r="CO166" s="73"/>
      <c r="CP166" s="73">
        <v>64</v>
      </c>
      <c r="CQ166" s="73">
        <v>62</v>
      </c>
      <c r="CR166" s="73"/>
      <c r="CS166" s="73"/>
      <c r="CT166" s="73"/>
      <c r="CU166" s="73">
        <v>62</v>
      </c>
      <c r="CV166" s="71">
        <v>64</v>
      </c>
      <c r="CW166" s="71"/>
      <c r="CX166" s="71"/>
      <c r="CY166" s="71"/>
      <c r="CZ166" s="71">
        <v>64</v>
      </c>
      <c r="DA166" s="71">
        <v>64</v>
      </c>
      <c r="DB166" s="71"/>
      <c r="DC166" s="71"/>
      <c r="DD166" s="71"/>
      <c r="DE166" s="71">
        <v>64</v>
      </c>
      <c r="DF166" s="71" t="s">
        <v>82</v>
      </c>
      <c r="DH166" s="28"/>
    </row>
    <row r="167" spans="1:112" s="19" customFormat="1" ht="98.25" customHeight="1" x14ac:dyDescent="0.2">
      <c r="A167" s="72"/>
      <c r="B167" s="77"/>
      <c r="C167" s="24" t="s">
        <v>581</v>
      </c>
      <c r="D167" s="24" t="s">
        <v>541</v>
      </c>
      <c r="E167" s="24" t="s">
        <v>582</v>
      </c>
      <c r="F167" s="77"/>
      <c r="G167" s="77"/>
      <c r="H167" s="77"/>
      <c r="I167" s="77"/>
      <c r="J167" s="77"/>
      <c r="K167" s="77"/>
      <c r="L167" s="72"/>
      <c r="M167" s="72"/>
      <c r="N167" s="72"/>
      <c r="O167" s="24" t="s">
        <v>178</v>
      </c>
      <c r="P167" s="24" t="s">
        <v>583</v>
      </c>
      <c r="Q167" s="24" t="s">
        <v>180</v>
      </c>
      <c r="R167" s="77"/>
      <c r="S167" s="78"/>
      <c r="T167" s="76"/>
      <c r="U167" s="76"/>
      <c r="V167" s="76"/>
      <c r="W167" s="76"/>
      <c r="X167" s="76"/>
      <c r="Y167" s="76"/>
      <c r="Z167" s="76"/>
      <c r="AA167" s="76"/>
      <c r="AB167" s="76"/>
      <c r="AC167" s="76"/>
      <c r="AD167" s="71"/>
      <c r="AE167" s="71"/>
      <c r="AF167" s="71"/>
      <c r="AG167" s="71"/>
      <c r="AH167" s="71"/>
      <c r="AI167" s="71"/>
      <c r="AJ167" s="71"/>
      <c r="AK167" s="71"/>
      <c r="AL167" s="71"/>
      <c r="AM167" s="71"/>
      <c r="AN167" s="71"/>
      <c r="AO167" s="71"/>
      <c r="AP167" s="71"/>
      <c r="AQ167" s="71"/>
      <c r="AR167" s="71"/>
      <c r="AS167" s="71"/>
      <c r="AT167" s="71"/>
      <c r="AU167" s="71"/>
      <c r="AV167" s="71"/>
      <c r="AW167" s="71"/>
      <c r="AX167" s="79"/>
      <c r="AY167" s="79"/>
      <c r="AZ167" s="79"/>
      <c r="BA167" s="79"/>
      <c r="BB167" s="79"/>
      <c r="BC167" s="79"/>
      <c r="BD167" s="79"/>
      <c r="BE167" s="79"/>
      <c r="BF167" s="75"/>
      <c r="BG167" s="75"/>
      <c r="BH167" s="73"/>
      <c r="BI167" s="73"/>
      <c r="BJ167" s="73"/>
      <c r="BK167" s="73"/>
      <c r="BL167" s="73"/>
      <c r="BM167" s="73"/>
      <c r="BN167" s="73"/>
      <c r="BO167" s="73"/>
      <c r="BP167" s="73"/>
      <c r="BQ167" s="73"/>
      <c r="BR167" s="73"/>
      <c r="BS167" s="73"/>
      <c r="BT167" s="73"/>
      <c r="BU167" s="73"/>
      <c r="BV167" s="73"/>
      <c r="BW167" s="73"/>
      <c r="BX167" s="73"/>
      <c r="BY167" s="73"/>
      <c r="BZ167" s="73"/>
      <c r="CA167" s="73"/>
      <c r="CB167" s="74"/>
      <c r="CC167" s="74"/>
      <c r="CD167" s="74"/>
      <c r="CE167" s="74"/>
      <c r="CF167" s="74"/>
      <c r="CG167" s="74"/>
      <c r="CH167" s="74"/>
      <c r="CI167" s="74"/>
      <c r="CJ167" s="74"/>
      <c r="CK167" s="74"/>
      <c r="CL167" s="73"/>
      <c r="CM167" s="73"/>
      <c r="CN167" s="73"/>
      <c r="CO167" s="73"/>
      <c r="CP167" s="73"/>
      <c r="CQ167" s="73"/>
      <c r="CR167" s="73"/>
      <c r="CS167" s="73"/>
      <c r="CT167" s="73"/>
      <c r="CU167" s="73"/>
      <c r="CV167" s="71"/>
      <c r="CW167" s="71"/>
      <c r="CX167" s="71"/>
      <c r="CY167" s="71"/>
      <c r="CZ167" s="71"/>
      <c r="DA167" s="71"/>
      <c r="DB167" s="71"/>
      <c r="DC167" s="71"/>
      <c r="DD167" s="71"/>
      <c r="DE167" s="71"/>
      <c r="DF167" s="71"/>
      <c r="DH167" s="28"/>
    </row>
    <row r="168" spans="1:112" s="19" customFormat="1" ht="98.25" customHeight="1" x14ac:dyDescent="0.2">
      <c r="A168" s="72" t="s">
        <v>584</v>
      </c>
      <c r="B168" s="77" t="s">
        <v>585</v>
      </c>
      <c r="C168" s="24" t="s">
        <v>586</v>
      </c>
      <c r="D168" s="24" t="s">
        <v>587</v>
      </c>
      <c r="E168" s="24" t="s">
        <v>588</v>
      </c>
      <c r="F168" s="77"/>
      <c r="G168" s="77"/>
      <c r="H168" s="77"/>
      <c r="I168" s="77"/>
      <c r="J168" s="77"/>
      <c r="K168" s="77"/>
      <c r="L168" s="72" t="s">
        <v>589</v>
      </c>
      <c r="M168" s="72" t="s">
        <v>78</v>
      </c>
      <c r="N168" s="72" t="s">
        <v>590</v>
      </c>
      <c r="O168" s="24" t="s">
        <v>188</v>
      </c>
      <c r="P168" s="24" t="s">
        <v>78</v>
      </c>
      <c r="Q168" s="24" t="s">
        <v>79</v>
      </c>
      <c r="R168" s="77" t="s">
        <v>189</v>
      </c>
      <c r="S168" s="78" t="s">
        <v>566</v>
      </c>
      <c r="T168" s="76">
        <v>134.5</v>
      </c>
      <c r="U168" s="76">
        <v>134.5</v>
      </c>
      <c r="V168" s="76"/>
      <c r="W168" s="76"/>
      <c r="X168" s="76"/>
      <c r="Y168" s="76"/>
      <c r="Z168" s="76"/>
      <c r="AA168" s="76"/>
      <c r="AB168" s="76">
        <v>134.5</v>
      </c>
      <c r="AC168" s="76">
        <v>134.5</v>
      </c>
      <c r="AD168" s="71">
        <v>123.1</v>
      </c>
      <c r="AE168" s="71"/>
      <c r="AF168" s="71"/>
      <c r="AG168" s="71"/>
      <c r="AH168" s="71">
        <v>123.1</v>
      </c>
      <c r="AI168" s="71">
        <v>135</v>
      </c>
      <c r="AJ168" s="71"/>
      <c r="AK168" s="71"/>
      <c r="AL168" s="71"/>
      <c r="AM168" s="71">
        <v>135</v>
      </c>
      <c r="AN168" s="71">
        <v>135</v>
      </c>
      <c r="AO168" s="71"/>
      <c r="AP168" s="71"/>
      <c r="AQ168" s="71"/>
      <c r="AR168" s="71">
        <v>135</v>
      </c>
      <c r="AS168" s="71">
        <v>135</v>
      </c>
      <c r="AT168" s="71"/>
      <c r="AU168" s="71"/>
      <c r="AV168" s="71"/>
      <c r="AW168" s="71">
        <v>135</v>
      </c>
      <c r="AX168" s="79">
        <v>134.5</v>
      </c>
      <c r="AY168" s="79">
        <v>134.5</v>
      </c>
      <c r="AZ168" s="79"/>
      <c r="BA168" s="79"/>
      <c r="BB168" s="79"/>
      <c r="BC168" s="79"/>
      <c r="BD168" s="79"/>
      <c r="BE168" s="79"/>
      <c r="BF168" s="79">
        <v>134.5</v>
      </c>
      <c r="BG168" s="79">
        <v>134.5</v>
      </c>
      <c r="BH168" s="74">
        <v>123.1</v>
      </c>
      <c r="BI168" s="74"/>
      <c r="BJ168" s="74"/>
      <c r="BK168" s="74"/>
      <c r="BL168" s="74">
        <v>123.1</v>
      </c>
      <c r="BM168" s="74">
        <v>135</v>
      </c>
      <c r="BN168" s="74"/>
      <c r="BO168" s="74"/>
      <c r="BP168" s="74"/>
      <c r="BQ168" s="74">
        <v>135</v>
      </c>
      <c r="BR168" s="74">
        <v>135</v>
      </c>
      <c r="BS168" s="74"/>
      <c r="BT168" s="74"/>
      <c r="BU168" s="74"/>
      <c r="BV168" s="74">
        <v>135</v>
      </c>
      <c r="BW168" s="74">
        <v>135</v>
      </c>
      <c r="BX168" s="74"/>
      <c r="BY168" s="74"/>
      <c r="BZ168" s="74"/>
      <c r="CA168" s="74">
        <v>135</v>
      </c>
      <c r="CB168" s="74">
        <v>134.5</v>
      </c>
      <c r="CC168" s="74"/>
      <c r="CD168" s="74"/>
      <c r="CE168" s="74"/>
      <c r="CF168" s="74">
        <v>134.5</v>
      </c>
      <c r="CG168" s="74">
        <v>123.1</v>
      </c>
      <c r="CH168" s="74"/>
      <c r="CI168" s="74"/>
      <c r="CJ168" s="74"/>
      <c r="CK168" s="74">
        <v>123.1</v>
      </c>
      <c r="CL168" s="74">
        <v>135</v>
      </c>
      <c r="CM168" s="74"/>
      <c r="CN168" s="74"/>
      <c r="CO168" s="74"/>
      <c r="CP168" s="74">
        <v>135</v>
      </c>
      <c r="CQ168" s="74">
        <v>134.5</v>
      </c>
      <c r="CR168" s="74"/>
      <c r="CS168" s="74"/>
      <c r="CT168" s="74"/>
      <c r="CU168" s="74">
        <v>134.5</v>
      </c>
      <c r="CV168" s="71">
        <v>123.1</v>
      </c>
      <c r="CW168" s="71"/>
      <c r="CX168" s="71"/>
      <c r="CY168" s="71"/>
      <c r="CZ168" s="71">
        <v>123.1</v>
      </c>
      <c r="DA168" s="71">
        <v>135</v>
      </c>
      <c r="DB168" s="71"/>
      <c r="DC168" s="71"/>
      <c r="DD168" s="71"/>
      <c r="DE168" s="71">
        <v>135</v>
      </c>
      <c r="DF168" s="71" t="s">
        <v>82</v>
      </c>
      <c r="DH168" s="28"/>
    </row>
    <row r="169" spans="1:112" s="19" customFormat="1" ht="98.25" customHeight="1" x14ac:dyDescent="0.2">
      <c r="A169" s="72"/>
      <c r="B169" s="77"/>
      <c r="C169" s="24" t="s">
        <v>191</v>
      </c>
      <c r="D169" s="24" t="s">
        <v>591</v>
      </c>
      <c r="E169" s="24" t="s">
        <v>193</v>
      </c>
      <c r="F169" s="77"/>
      <c r="G169" s="77"/>
      <c r="H169" s="77"/>
      <c r="I169" s="77"/>
      <c r="J169" s="77"/>
      <c r="K169" s="77"/>
      <c r="L169" s="72"/>
      <c r="M169" s="72"/>
      <c r="N169" s="72"/>
      <c r="O169" s="24" t="s">
        <v>178</v>
      </c>
      <c r="P169" s="24" t="s">
        <v>592</v>
      </c>
      <c r="Q169" s="24" t="s">
        <v>180</v>
      </c>
      <c r="R169" s="77"/>
      <c r="S169" s="78"/>
      <c r="T169" s="76"/>
      <c r="U169" s="76"/>
      <c r="V169" s="76"/>
      <c r="W169" s="76"/>
      <c r="X169" s="76"/>
      <c r="Y169" s="76"/>
      <c r="Z169" s="76"/>
      <c r="AA169" s="76"/>
      <c r="AB169" s="76"/>
      <c r="AC169" s="76"/>
      <c r="AD169" s="71"/>
      <c r="AE169" s="71"/>
      <c r="AF169" s="71"/>
      <c r="AG169" s="71"/>
      <c r="AH169" s="71"/>
      <c r="AI169" s="71"/>
      <c r="AJ169" s="71"/>
      <c r="AK169" s="71"/>
      <c r="AL169" s="71"/>
      <c r="AM169" s="71"/>
      <c r="AN169" s="71"/>
      <c r="AO169" s="71"/>
      <c r="AP169" s="71"/>
      <c r="AQ169" s="71"/>
      <c r="AR169" s="71"/>
      <c r="AS169" s="71"/>
      <c r="AT169" s="71"/>
      <c r="AU169" s="71"/>
      <c r="AV169" s="71"/>
      <c r="AW169" s="71"/>
      <c r="AX169" s="79"/>
      <c r="AY169" s="79"/>
      <c r="AZ169" s="79"/>
      <c r="BA169" s="79"/>
      <c r="BB169" s="79"/>
      <c r="BC169" s="79"/>
      <c r="BD169" s="79"/>
      <c r="BE169" s="79"/>
      <c r="BF169" s="79"/>
      <c r="BG169" s="79"/>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1"/>
      <c r="CW169" s="71"/>
      <c r="CX169" s="71"/>
      <c r="CY169" s="71"/>
      <c r="CZ169" s="71"/>
      <c r="DA169" s="71"/>
      <c r="DB169" s="71"/>
      <c r="DC169" s="71"/>
      <c r="DD169" s="71"/>
      <c r="DE169" s="71"/>
      <c r="DF169" s="71"/>
      <c r="DH169" s="28"/>
    </row>
    <row r="170" spans="1:112" s="19" customFormat="1" ht="98.25" customHeight="1" x14ac:dyDescent="0.2">
      <c r="A170" s="72" t="s">
        <v>593</v>
      </c>
      <c r="B170" s="77" t="s">
        <v>594</v>
      </c>
      <c r="C170" s="24" t="s">
        <v>74</v>
      </c>
      <c r="D170" s="24" t="s">
        <v>595</v>
      </c>
      <c r="E170" s="24" t="s">
        <v>76</v>
      </c>
      <c r="F170" s="77"/>
      <c r="G170" s="77"/>
      <c r="H170" s="77"/>
      <c r="I170" s="72" t="s">
        <v>596</v>
      </c>
      <c r="J170" s="72" t="s">
        <v>597</v>
      </c>
      <c r="K170" s="72" t="s">
        <v>484</v>
      </c>
      <c r="L170" s="77"/>
      <c r="M170" s="77"/>
      <c r="N170" s="77"/>
      <c r="O170" s="24" t="s">
        <v>598</v>
      </c>
      <c r="P170" s="24" t="s">
        <v>78</v>
      </c>
      <c r="Q170" s="24" t="s">
        <v>599</v>
      </c>
      <c r="R170" s="77" t="s">
        <v>46</v>
      </c>
      <c r="S170" s="78" t="s">
        <v>600</v>
      </c>
      <c r="T170" s="76">
        <v>2500</v>
      </c>
      <c r="U170" s="76">
        <v>2500</v>
      </c>
      <c r="V170" s="76"/>
      <c r="W170" s="76"/>
      <c r="X170" s="76"/>
      <c r="Y170" s="76"/>
      <c r="Z170" s="76"/>
      <c r="AA170" s="76"/>
      <c r="AB170" s="76">
        <v>2500</v>
      </c>
      <c r="AC170" s="76">
        <v>2500</v>
      </c>
      <c r="AD170" s="71">
        <v>1089.2</v>
      </c>
      <c r="AE170" s="71"/>
      <c r="AF170" s="71"/>
      <c r="AG170" s="71"/>
      <c r="AH170" s="71">
        <v>1089.2</v>
      </c>
      <c r="AI170" s="71">
        <v>2000</v>
      </c>
      <c r="AJ170" s="71"/>
      <c r="AK170" s="71"/>
      <c r="AL170" s="71"/>
      <c r="AM170" s="71">
        <v>2000</v>
      </c>
      <c r="AN170" s="71">
        <v>2000</v>
      </c>
      <c r="AO170" s="71"/>
      <c r="AP170" s="71"/>
      <c r="AQ170" s="71"/>
      <c r="AR170" s="71">
        <v>2000</v>
      </c>
      <c r="AS170" s="71">
        <v>2000</v>
      </c>
      <c r="AT170" s="71"/>
      <c r="AU170" s="71"/>
      <c r="AV170" s="71"/>
      <c r="AW170" s="71">
        <v>2000</v>
      </c>
      <c r="AX170" s="79">
        <v>2500</v>
      </c>
      <c r="AY170" s="79">
        <v>2500</v>
      </c>
      <c r="AZ170" s="79"/>
      <c r="BA170" s="79"/>
      <c r="BB170" s="79"/>
      <c r="BC170" s="79"/>
      <c r="BD170" s="79"/>
      <c r="BE170" s="79"/>
      <c r="BF170" s="79">
        <v>2500</v>
      </c>
      <c r="BG170" s="79">
        <v>2500</v>
      </c>
      <c r="BH170" s="74">
        <v>1089.2</v>
      </c>
      <c r="BI170" s="74"/>
      <c r="BJ170" s="74"/>
      <c r="BK170" s="74"/>
      <c r="BL170" s="74">
        <v>1089.2</v>
      </c>
      <c r="BM170" s="74">
        <v>2000</v>
      </c>
      <c r="BN170" s="74"/>
      <c r="BO170" s="74"/>
      <c r="BP170" s="74"/>
      <c r="BQ170" s="74">
        <v>2000</v>
      </c>
      <c r="BR170" s="74">
        <v>2000</v>
      </c>
      <c r="BS170" s="74"/>
      <c r="BT170" s="74"/>
      <c r="BU170" s="74"/>
      <c r="BV170" s="74">
        <v>2000</v>
      </c>
      <c r="BW170" s="74">
        <v>2000</v>
      </c>
      <c r="BX170" s="74"/>
      <c r="BY170" s="74"/>
      <c r="BZ170" s="74"/>
      <c r="CA170" s="74">
        <v>2000</v>
      </c>
      <c r="CB170" s="74">
        <v>2500</v>
      </c>
      <c r="CC170" s="74"/>
      <c r="CD170" s="74"/>
      <c r="CE170" s="74"/>
      <c r="CF170" s="74">
        <v>2500</v>
      </c>
      <c r="CG170" s="74">
        <v>1089.2</v>
      </c>
      <c r="CH170" s="74"/>
      <c r="CI170" s="74"/>
      <c r="CJ170" s="74"/>
      <c r="CK170" s="74">
        <v>1089.2</v>
      </c>
      <c r="CL170" s="74">
        <v>2000</v>
      </c>
      <c r="CM170" s="74"/>
      <c r="CN170" s="74"/>
      <c r="CO170" s="74"/>
      <c r="CP170" s="74">
        <v>2000</v>
      </c>
      <c r="CQ170" s="74">
        <v>2500</v>
      </c>
      <c r="CR170" s="74"/>
      <c r="CS170" s="74"/>
      <c r="CT170" s="74"/>
      <c r="CU170" s="74">
        <v>2500</v>
      </c>
      <c r="CV170" s="71">
        <v>1089.2</v>
      </c>
      <c r="CW170" s="71"/>
      <c r="CX170" s="71"/>
      <c r="CY170" s="71"/>
      <c r="CZ170" s="71">
        <v>1089.2</v>
      </c>
      <c r="DA170" s="71">
        <v>2000</v>
      </c>
      <c r="DB170" s="71"/>
      <c r="DC170" s="71"/>
      <c r="DD170" s="71"/>
      <c r="DE170" s="71">
        <v>2000</v>
      </c>
      <c r="DF170" s="71" t="s">
        <v>82</v>
      </c>
      <c r="DH170" s="28"/>
    </row>
    <row r="171" spans="1:112" s="19" customFormat="1" ht="98.25" customHeight="1" x14ac:dyDescent="0.2">
      <c r="A171" s="72"/>
      <c r="B171" s="77"/>
      <c r="C171" s="72" t="s">
        <v>601</v>
      </c>
      <c r="D171" s="72" t="s">
        <v>176</v>
      </c>
      <c r="E171" s="72" t="s">
        <v>602</v>
      </c>
      <c r="F171" s="77"/>
      <c r="G171" s="77"/>
      <c r="H171" s="77"/>
      <c r="I171" s="72"/>
      <c r="J171" s="72"/>
      <c r="K171" s="72"/>
      <c r="L171" s="77"/>
      <c r="M171" s="77"/>
      <c r="N171" s="77"/>
      <c r="O171" s="24" t="s">
        <v>603</v>
      </c>
      <c r="P171" s="24" t="s">
        <v>195</v>
      </c>
      <c r="Q171" s="24" t="s">
        <v>604</v>
      </c>
      <c r="R171" s="77"/>
      <c r="S171" s="78"/>
      <c r="T171" s="76"/>
      <c r="U171" s="76"/>
      <c r="V171" s="76"/>
      <c r="W171" s="76"/>
      <c r="X171" s="76"/>
      <c r="Y171" s="76"/>
      <c r="Z171" s="76"/>
      <c r="AA171" s="76"/>
      <c r="AB171" s="76"/>
      <c r="AC171" s="76"/>
      <c r="AD171" s="71"/>
      <c r="AE171" s="71"/>
      <c r="AF171" s="71"/>
      <c r="AG171" s="71"/>
      <c r="AH171" s="71"/>
      <c r="AI171" s="71"/>
      <c r="AJ171" s="71"/>
      <c r="AK171" s="71"/>
      <c r="AL171" s="71"/>
      <c r="AM171" s="71"/>
      <c r="AN171" s="71"/>
      <c r="AO171" s="71"/>
      <c r="AP171" s="71"/>
      <c r="AQ171" s="71"/>
      <c r="AR171" s="71"/>
      <c r="AS171" s="71"/>
      <c r="AT171" s="71"/>
      <c r="AU171" s="71"/>
      <c r="AV171" s="71"/>
      <c r="AW171" s="71"/>
      <c r="AX171" s="79"/>
      <c r="AY171" s="79"/>
      <c r="AZ171" s="79"/>
      <c r="BA171" s="79"/>
      <c r="BB171" s="79"/>
      <c r="BC171" s="79"/>
      <c r="BD171" s="79"/>
      <c r="BE171" s="79"/>
      <c r="BF171" s="79"/>
      <c r="BG171" s="79"/>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1"/>
      <c r="CW171" s="71"/>
      <c r="CX171" s="71"/>
      <c r="CY171" s="71"/>
      <c r="CZ171" s="71"/>
      <c r="DA171" s="71"/>
      <c r="DB171" s="71"/>
      <c r="DC171" s="71"/>
      <c r="DD171" s="71"/>
      <c r="DE171" s="71"/>
      <c r="DF171" s="71"/>
      <c r="DH171" s="28"/>
    </row>
    <row r="172" spans="1:112" s="19" customFormat="1" ht="98.25" customHeight="1" x14ac:dyDescent="0.2">
      <c r="A172" s="72"/>
      <c r="B172" s="77"/>
      <c r="C172" s="72"/>
      <c r="D172" s="72"/>
      <c r="E172" s="72"/>
      <c r="F172" s="77"/>
      <c r="G172" s="77"/>
      <c r="H172" s="77"/>
      <c r="I172" s="72"/>
      <c r="J172" s="72"/>
      <c r="K172" s="72"/>
      <c r="L172" s="77"/>
      <c r="M172" s="77"/>
      <c r="N172" s="77"/>
      <c r="O172" s="24" t="s">
        <v>197</v>
      </c>
      <c r="P172" s="24" t="s">
        <v>605</v>
      </c>
      <c r="Q172" s="24" t="s">
        <v>199</v>
      </c>
      <c r="R172" s="77"/>
      <c r="S172" s="78"/>
      <c r="T172" s="76"/>
      <c r="U172" s="76"/>
      <c r="V172" s="76"/>
      <c r="W172" s="76"/>
      <c r="X172" s="76"/>
      <c r="Y172" s="76"/>
      <c r="Z172" s="76"/>
      <c r="AA172" s="76"/>
      <c r="AB172" s="76"/>
      <c r="AC172" s="76"/>
      <c r="AD172" s="71"/>
      <c r="AE172" s="71"/>
      <c r="AF172" s="71"/>
      <c r="AG172" s="71"/>
      <c r="AH172" s="71"/>
      <c r="AI172" s="71"/>
      <c r="AJ172" s="71"/>
      <c r="AK172" s="71"/>
      <c r="AL172" s="71"/>
      <c r="AM172" s="71"/>
      <c r="AN172" s="71"/>
      <c r="AO172" s="71"/>
      <c r="AP172" s="71"/>
      <c r="AQ172" s="71"/>
      <c r="AR172" s="71"/>
      <c r="AS172" s="71"/>
      <c r="AT172" s="71"/>
      <c r="AU172" s="71"/>
      <c r="AV172" s="71"/>
      <c r="AW172" s="71"/>
      <c r="AX172" s="79"/>
      <c r="AY172" s="79"/>
      <c r="AZ172" s="79"/>
      <c r="BA172" s="79"/>
      <c r="BB172" s="79"/>
      <c r="BC172" s="79"/>
      <c r="BD172" s="79"/>
      <c r="BE172" s="79"/>
      <c r="BF172" s="79"/>
      <c r="BG172" s="79"/>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1"/>
      <c r="CW172" s="71"/>
      <c r="CX172" s="71"/>
      <c r="CY172" s="71"/>
      <c r="CZ172" s="71"/>
      <c r="DA172" s="71"/>
      <c r="DB172" s="71"/>
      <c r="DC172" s="71"/>
      <c r="DD172" s="71"/>
      <c r="DE172" s="71"/>
      <c r="DF172" s="71"/>
      <c r="DH172" s="28"/>
    </row>
    <row r="173" spans="1:112" s="19" customFormat="1" ht="98.25" customHeight="1" x14ac:dyDescent="0.2">
      <c r="A173" s="72" t="s">
        <v>606</v>
      </c>
      <c r="B173" s="77" t="s">
        <v>607</v>
      </c>
      <c r="C173" s="24" t="s">
        <v>74</v>
      </c>
      <c r="D173" s="24" t="s">
        <v>595</v>
      </c>
      <c r="E173" s="24" t="s">
        <v>76</v>
      </c>
      <c r="F173" s="77"/>
      <c r="G173" s="77"/>
      <c r="H173" s="77"/>
      <c r="I173" s="77"/>
      <c r="J173" s="77"/>
      <c r="K173" s="77"/>
      <c r="L173" s="77"/>
      <c r="M173" s="77"/>
      <c r="N173" s="77"/>
      <c r="O173" s="24" t="s">
        <v>359</v>
      </c>
      <c r="P173" s="24" t="s">
        <v>78</v>
      </c>
      <c r="Q173" s="24" t="s">
        <v>79</v>
      </c>
      <c r="R173" s="77" t="s">
        <v>233</v>
      </c>
      <c r="S173" s="78" t="s">
        <v>383</v>
      </c>
      <c r="T173" s="76">
        <v>0</v>
      </c>
      <c r="U173" s="76">
        <v>0</v>
      </c>
      <c r="V173" s="76"/>
      <c r="W173" s="76"/>
      <c r="X173" s="76"/>
      <c r="Y173" s="76"/>
      <c r="Z173" s="76"/>
      <c r="AA173" s="76"/>
      <c r="AB173" s="76">
        <v>0</v>
      </c>
      <c r="AC173" s="76">
        <v>0</v>
      </c>
      <c r="AD173" s="71">
        <v>800</v>
      </c>
      <c r="AE173" s="71"/>
      <c r="AF173" s="71"/>
      <c r="AG173" s="71"/>
      <c r="AH173" s="71">
        <v>800</v>
      </c>
      <c r="AI173" s="71">
        <v>800</v>
      </c>
      <c r="AJ173" s="71"/>
      <c r="AK173" s="71"/>
      <c r="AL173" s="71"/>
      <c r="AM173" s="71">
        <v>800</v>
      </c>
      <c r="AN173" s="71">
        <v>800</v>
      </c>
      <c r="AO173" s="71"/>
      <c r="AP173" s="71"/>
      <c r="AQ173" s="71"/>
      <c r="AR173" s="71">
        <v>800</v>
      </c>
      <c r="AS173" s="71">
        <v>800</v>
      </c>
      <c r="AT173" s="71"/>
      <c r="AU173" s="71"/>
      <c r="AV173" s="71"/>
      <c r="AW173" s="71">
        <v>800</v>
      </c>
      <c r="AX173" s="79">
        <v>0</v>
      </c>
      <c r="AY173" s="79">
        <v>0</v>
      </c>
      <c r="AZ173" s="79"/>
      <c r="BA173" s="79"/>
      <c r="BB173" s="79"/>
      <c r="BC173" s="79"/>
      <c r="BD173" s="79"/>
      <c r="BE173" s="79"/>
      <c r="BF173" s="75">
        <v>0</v>
      </c>
      <c r="BG173" s="75">
        <v>0</v>
      </c>
      <c r="BH173" s="73">
        <v>800</v>
      </c>
      <c r="BI173" s="73"/>
      <c r="BJ173" s="73"/>
      <c r="BK173" s="73"/>
      <c r="BL173" s="73">
        <v>800</v>
      </c>
      <c r="BM173" s="73">
        <v>800</v>
      </c>
      <c r="BN173" s="73"/>
      <c r="BO173" s="73"/>
      <c r="BP173" s="73"/>
      <c r="BQ173" s="73">
        <v>800</v>
      </c>
      <c r="BR173" s="73">
        <v>800</v>
      </c>
      <c r="BS173" s="73"/>
      <c r="BT173" s="73"/>
      <c r="BU173" s="73"/>
      <c r="BV173" s="73">
        <v>800</v>
      </c>
      <c r="BW173" s="73">
        <v>800</v>
      </c>
      <c r="BX173" s="73"/>
      <c r="BY173" s="73"/>
      <c r="BZ173" s="73"/>
      <c r="CA173" s="73">
        <v>800</v>
      </c>
      <c r="CB173" s="74">
        <v>0</v>
      </c>
      <c r="CC173" s="74"/>
      <c r="CD173" s="74"/>
      <c r="CE173" s="74"/>
      <c r="CF173" s="74">
        <v>0</v>
      </c>
      <c r="CG173" s="74">
        <v>800</v>
      </c>
      <c r="CH173" s="74"/>
      <c r="CI173" s="74"/>
      <c r="CJ173" s="74"/>
      <c r="CK173" s="74">
        <v>800</v>
      </c>
      <c r="CL173" s="73">
        <v>800</v>
      </c>
      <c r="CM173" s="73"/>
      <c r="CN173" s="73"/>
      <c r="CO173" s="73"/>
      <c r="CP173" s="73">
        <v>800</v>
      </c>
      <c r="CQ173" s="73">
        <v>0</v>
      </c>
      <c r="CR173" s="73"/>
      <c r="CS173" s="73"/>
      <c r="CT173" s="73"/>
      <c r="CU173" s="73">
        <v>0</v>
      </c>
      <c r="CV173" s="71">
        <v>800</v>
      </c>
      <c r="CW173" s="71"/>
      <c r="CX173" s="71"/>
      <c r="CY173" s="71"/>
      <c r="CZ173" s="71">
        <v>800</v>
      </c>
      <c r="DA173" s="71">
        <v>800</v>
      </c>
      <c r="DB173" s="71"/>
      <c r="DC173" s="71"/>
      <c r="DD173" s="71"/>
      <c r="DE173" s="71">
        <v>800</v>
      </c>
      <c r="DF173" s="71" t="s">
        <v>82</v>
      </c>
      <c r="DH173" s="28"/>
    </row>
    <row r="174" spans="1:112" s="19" customFormat="1" ht="98.25" customHeight="1" x14ac:dyDescent="0.2">
      <c r="A174" s="72"/>
      <c r="B174" s="77"/>
      <c r="C174" s="72" t="s">
        <v>608</v>
      </c>
      <c r="D174" s="72" t="s">
        <v>609</v>
      </c>
      <c r="E174" s="72" t="s">
        <v>610</v>
      </c>
      <c r="F174" s="77"/>
      <c r="G174" s="77"/>
      <c r="H174" s="77"/>
      <c r="I174" s="77"/>
      <c r="J174" s="77"/>
      <c r="K174" s="77"/>
      <c r="L174" s="77"/>
      <c r="M174" s="77"/>
      <c r="N174" s="77"/>
      <c r="O174" s="24" t="s">
        <v>611</v>
      </c>
      <c r="P174" s="24" t="s">
        <v>195</v>
      </c>
      <c r="Q174" s="24" t="s">
        <v>612</v>
      </c>
      <c r="R174" s="77"/>
      <c r="S174" s="78"/>
      <c r="T174" s="76"/>
      <c r="U174" s="76"/>
      <c r="V174" s="76"/>
      <c r="W174" s="76"/>
      <c r="X174" s="76"/>
      <c r="Y174" s="76"/>
      <c r="Z174" s="76"/>
      <c r="AA174" s="76"/>
      <c r="AB174" s="76"/>
      <c r="AC174" s="76"/>
      <c r="AD174" s="71"/>
      <c r="AE174" s="71"/>
      <c r="AF174" s="71"/>
      <c r="AG174" s="71"/>
      <c r="AH174" s="71"/>
      <c r="AI174" s="71"/>
      <c r="AJ174" s="71"/>
      <c r="AK174" s="71"/>
      <c r="AL174" s="71"/>
      <c r="AM174" s="71"/>
      <c r="AN174" s="71"/>
      <c r="AO174" s="71"/>
      <c r="AP174" s="71"/>
      <c r="AQ174" s="71"/>
      <c r="AR174" s="71"/>
      <c r="AS174" s="71"/>
      <c r="AT174" s="71"/>
      <c r="AU174" s="71"/>
      <c r="AV174" s="71"/>
      <c r="AW174" s="71"/>
      <c r="AX174" s="79"/>
      <c r="AY174" s="79"/>
      <c r="AZ174" s="79"/>
      <c r="BA174" s="79"/>
      <c r="BB174" s="79"/>
      <c r="BC174" s="79"/>
      <c r="BD174" s="79"/>
      <c r="BE174" s="79"/>
      <c r="BF174" s="75"/>
      <c r="BG174" s="75"/>
      <c r="BH174" s="73"/>
      <c r="BI174" s="73"/>
      <c r="BJ174" s="73"/>
      <c r="BK174" s="73"/>
      <c r="BL174" s="73"/>
      <c r="BM174" s="73"/>
      <c r="BN174" s="73"/>
      <c r="BO174" s="73"/>
      <c r="BP174" s="73"/>
      <c r="BQ174" s="73"/>
      <c r="BR174" s="73"/>
      <c r="BS174" s="73"/>
      <c r="BT174" s="73"/>
      <c r="BU174" s="73"/>
      <c r="BV174" s="73"/>
      <c r="BW174" s="73"/>
      <c r="BX174" s="73"/>
      <c r="BY174" s="73"/>
      <c r="BZ174" s="73"/>
      <c r="CA174" s="73"/>
      <c r="CB174" s="74"/>
      <c r="CC174" s="74"/>
      <c r="CD174" s="74"/>
      <c r="CE174" s="74"/>
      <c r="CF174" s="74"/>
      <c r="CG174" s="74"/>
      <c r="CH174" s="74"/>
      <c r="CI174" s="74"/>
      <c r="CJ174" s="74"/>
      <c r="CK174" s="74"/>
      <c r="CL174" s="73"/>
      <c r="CM174" s="73"/>
      <c r="CN174" s="73"/>
      <c r="CO174" s="73"/>
      <c r="CP174" s="73"/>
      <c r="CQ174" s="73"/>
      <c r="CR174" s="73"/>
      <c r="CS174" s="73"/>
      <c r="CT174" s="73"/>
      <c r="CU174" s="73"/>
      <c r="CV174" s="71"/>
      <c r="CW174" s="71"/>
      <c r="CX174" s="71"/>
      <c r="CY174" s="71"/>
      <c r="CZ174" s="71"/>
      <c r="DA174" s="71"/>
      <c r="DB174" s="71"/>
      <c r="DC174" s="71"/>
      <c r="DD174" s="71"/>
      <c r="DE174" s="71"/>
      <c r="DF174" s="71"/>
      <c r="DH174" s="28"/>
    </row>
    <row r="175" spans="1:112" s="19" customFormat="1" ht="98.25" customHeight="1" x14ac:dyDescent="0.2">
      <c r="A175" s="72"/>
      <c r="B175" s="77"/>
      <c r="C175" s="72"/>
      <c r="D175" s="72"/>
      <c r="E175" s="72"/>
      <c r="F175" s="77"/>
      <c r="G175" s="77"/>
      <c r="H175" s="77"/>
      <c r="I175" s="77"/>
      <c r="J175" s="77"/>
      <c r="K175" s="77"/>
      <c r="L175" s="77"/>
      <c r="M175" s="77"/>
      <c r="N175" s="77"/>
      <c r="O175" s="24" t="s">
        <v>613</v>
      </c>
      <c r="P175" s="24" t="s">
        <v>254</v>
      </c>
      <c r="Q175" s="24" t="s">
        <v>614</v>
      </c>
      <c r="R175" s="77"/>
      <c r="S175" s="78"/>
      <c r="T175" s="76"/>
      <c r="U175" s="76"/>
      <c r="V175" s="76"/>
      <c r="W175" s="76"/>
      <c r="X175" s="76"/>
      <c r="Y175" s="76"/>
      <c r="Z175" s="76"/>
      <c r="AA175" s="76"/>
      <c r="AB175" s="76"/>
      <c r="AC175" s="76"/>
      <c r="AD175" s="71"/>
      <c r="AE175" s="71"/>
      <c r="AF175" s="71"/>
      <c r="AG175" s="71"/>
      <c r="AH175" s="71"/>
      <c r="AI175" s="71"/>
      <c r="AJ175" s="71"/>
      <c r="AK175" s="71"/>
      <c r="AL175" s="71"/>
      <c r="AM175" s="71"/>
      <c r="AN175" s="71"/>
      <c r="AO175" s="71"/>
      <c r="AP175" s="71"/>
      <c r="AQ175" s="71"/>
      <c r="AR175" s="71"/>
      <c r="AS175" s="71"/>
      <c r="AT175" s="71"/>
      <c r="AU175" s="71"/>
      <c r="AV175" s="71"/>
      <c r="AW175" s="71"/>
      <c r="AX175" s="79"/>
      <c r="AY175" s="79"/>
      <c r="AZ175" s="79"/>
      <c r="BA175" s="79"/>
      <c r="BB175" s="79"/>
      <c r="BC175" s="79"/>
      <c r="BD175" s="79"/>
      <c r="BE175" s="79"/>
      <c r="BF175" s="75"/>
      <c r="BG175" s="75"/>
      <c r="BH175" s="73"/>
      <c r="BI175" s="73"/>
      <c r="BJ175" s="73"/>
      <c r="BK175" s="73"/>
      <c r="BL175" s="73"/>
      <c r="BM175" s="73"/>
      <c r="BN175" s="73"/>
      <c r="BO175" s="73"/>
      <c r="BP175" s="73"/>
      <c r="BQ175" s="73"/>
      <c r="BR175" s="73"/>
      <c r="BS175" s="73"/>
      <c r="BT175" s="73"/>
      <c r="BU175" s="73"/>
      <c r="BV175" s="73"/>
      <c r="BW175" s="73"/>
      <c r="BX175" s="73"/>
      <c r="BY175" s="73"/>
      <c r="BZ175" s="73"/>
      <c r="CA175" s="73"/>
      <c r="CB175" s="74"/>
      <c r="CC175" s="74"/>
      <c r="CD175" s="74"/>
      <c r="CE175" s="74"/>
      <c r="CF175" s="74"/>
      <c r="CG175" s="74"/>
      <c r="CH175" s="74"/>
      <c r="CI175" s="74"/>
      <c r="CJ175" s="74"/>
      <c r="CK175" s="74"/>
      <c r="CL175" s="73"/>
      <c r="CM175" s="73"/>
      <c r="CN175" s="73"/>
      <c r="CO175" s="73"/>
      <c r="CP175" s="73"/>
      <c r="CQ175" s="73"/>
      <c r="CR175" s="73"/>
      <c r="CS175" s="73"/>
      <c r="CT175" s="73"/>
      <c r="CU175" s="73"/>
      <c r="CV175" s="71"/>
      <c r="CW175" s="71"/>
      <c r="CX175" s="71"/>
      <c r="CY175" s="71"/>
      <c r="CZ175" s="71"/>
      <c r="DA175" s="71"/>
      <c r="DB175" s="71"/>
      <c r="DC175" s="71"/>
      <c r="DD175" s="71"/>
      <c r="DE175" s="71"/>
      <c r="DF175" s="71"/>
      <c r="DH175" s="28"/>
    </row>
    <row r="176" spans="1:112" s="19" customFormat="1" ht="98.25" customHeight="1" x14ac:dyDescent="0.2">
      <c r="A176" s="72"/>
      <c r="B176" s="77"/>
      <c r="C176" s="72"/>
      <c r="D176" s="72"/>
      <c r="E176" s="72"/>
      <c r="F176" s="77"/>
      <c r="G176" s="77"/>
      <c r="H176" s="77"/>
      <c r="I176" s="77"/>
      <c r="J176" s="77"/>
      <c r="K176" s="77"/>
      <c r="L176" s="77"/>
      <c r="M176" s="77"/>
      <c r="N176" s="77"/>
      <c r="O176" s="24" t="s">
        <v>615</v>
      </c>
      <c r="P176" s="24" t="s">
        <v>310</v>
      </c>
      <c r="Q176" s="24" t="s">
        <v>616</v>
      </c>
      <c r="R176" s="77"/>
      <c r="S176" s="78"/>
      <c r="T176" s="76"/>
      <c r="U176" s="76"/>
      <c r="V176" s="76"/>
      <c r="W176" s="76"/>
      <c r="X176" s="76"/>
      <c r="Y176" s="76"/>
      <c r="Z176" s="76"/>
      <c r="AA176" s="76"/>
      <c r="AB176" s="76"/>
      <c r="AC176" s="76"/>
      <c r="AD176" s="71"/>
      <c r="AE176" s="71"/>
      <c r="AF176" s="71"/>
      <c r="AG176" s="71"/>
      <c r="AH176" s="71"/>
      <c r="AI176" s="71"/>
      <c r="AJ176" s="71"/>
      <c r="AK176" s="71"/>
      <c r="AL176" s="71"/>
      <c r="AM176" s="71"/>
      <c r="AN176" s="71"/>
      <c r="AO176" s="71"/>
      <c r="AP176" s="71"/>
      <c r="AQ176" s="71"/>
      <c r="AR176" s="71"/>
      <c r="AS176" s="71"/>
      <c r="AT176" s="71"/>
      <c r="AU176" s="71"/>
      <c r="AV176" s="71"/>
      <c r="AW176" s="71"/>
      <c r="AX176" s="79"/>
      <c r="AY176" s="79"/>
      <c r="AZ176" s="79"/>
      <c r="BA176" s="79"/>
      <c r="BB176" s="79"/>
      <c r="BC176" s="79"/>
      <c r="BD176" s="79"/>
      <c r="BE176" s="79"/>
      <c r="BF176" s="75"/>
      <c r="BG176" s="75"/>
      <c r="BH176" s="73"/>
      <c r="BI176" s="73"/>
      <c r="BJ176" s="73"/>
      <c r="BK176" s="73"/>
      <c r="BL176" s="73"/>
      <c r="BM176" s="73"/>
      <c r="BN176" s="73"/>
      <c r="BO176" s="73"/>
      <c r="BP176" s="73"/>
      <c r="BQ176" s="73"/>
      <c r="BR176" s="73"/>
      <c r="BS176" s="73"/>
      <c r="BT176" s="73"/>
      <c r="BU176" s="73"/>
      <c r="BV176" s="73"/>
      <c r="BW176" s="73"/>
      <c r="BX176" s="73"/>
      <c r="BY176" s="73"/>
      <c r="BZ176" s="73"/>
      <c r="CA176" s="73"/>
      <c r="CB176" s="74"/>
      <c r="CC176" s="74"/>
      <c r="CD176" s="74"/>
      <c r="CE176" s="74"/>
      <c r="CF176" s="74"/>
      <c r="CG176" s="74"/>
      <c r="CH176" s="74"/>
      <c r="CI176" s="74"/>
      <c r="CJ176" s="74"/>
      <c r="CK176" s="74"/>
      <c r="CL176" s="73"/>
      <c r="CM176" s="73"/>
      <c r="CN176" s="73"/>
      <c r="CO176" s="73"/>
      <c r="CP176" s="73"/>
      <c r="CQ176" s="73"/>
      <c r="CR176" s="73"/>
      <c r="CS176" s="73"/>
      <c r="CT176" s="73"/>
      <c r="CU176" s="73"/>
      <c r="CV176" s="71"/>
      <c r="CW176" s="71"/>
      <c r="CX176" s="71"/>
      <c r="CY176" s="71"/>
      <c r="CZ176" s="71"/>
      <c r="DA176" s="71"/>
      <c r="DB176" s="71"/>
      <c r="DC176" s="71"/>
      <c r="DD176" s="71"/>
      <c r="DE176" s="71"/>
      <c r="DF176" s="71"/>
      <c r="DH176" s="28"/>
    </row>
    <row r="177" spans="1:112" s="19" customFormat="1" ht="98.25" customHeight="1" x14ac:dyDescent="0.2">
      <c r="A177" s="72" t="s">
        <v>617</v>
      </c>
      <c r="B177" s="77" t="s">
        <v>618</v>
      </c>
      <c r="C177" s="24" t="s">
        <v>74</v>
      </c>
      <c r="D177" s="24" t="s">
        <v>619</v>
      </c>
      <c r="E177" s="24" t="s">
        <v>76</v>
      </c>
      <c r="F177" s="77"/>
      <c r="G177" s="77"/>
      <c r="H177" s="77"/>
      <c r="I177" s="72" t="s">
        <v>620</v>
      </c>
      <c r="J177" s="72" t="s">
        <v>78</v>
      </c>
      <c r="K177" s="72" t="s">
        <v>621</v>
      </c>
      <c r="L177" s="77"/>
      <c r="M177" s="77"/>
      <c r="N177" s="77"/>
      <c r="O177" s="24" t="s">
        <v>532</v>
      </c>
      <c r="P177" s="24" t="s">
        <v>78</v>
      </c>
      <c r="Q177" s="24" t="s">
        <v>79</v>
      </c>
      <c r="R177" s="77" t="s">
        <v>247</v>
      </c>
      <c r="S177" s="78" t="s">
        <v>622</v>
      </c>
      <c r="T177" s="76">
        <v>26694.6</v>
      </c>
      <c r="U177" s="76">
        <v>26642.85</v>
      </c>
      <c r="V177" s="76"/>
      <c r="W177" s="76"/>
      <c r="X177" s="76"/>
      <c r="Y177" s="76"/>
      <c r="Z177" s="76"/>
      <c r="AA177" s="76"/>
      <c r="AB177" s="76">
        <v>26694.6</v>
      </c>
      <c r="AC177" s="76">
        <v>26642.85</v>
      </c>
      <c r="AD177" s="71">
        <v>28957.9</v>
      </c>
      <c r="AE177" s="71"/>
      <c r="AF177" s="71"/>
      <c r="AG177" s="71"/>
      <c r="AH177" s="71">
        <v>28957.9</v>
      </c>
      <c r="AI177" s="71">
        <v>27375.1</v>
      </c>
      <c r="AJ177" s="71"/>
      <c r="AK177" s="71"/>
      <c r="AL177" s="71"/>
      <c r="AM177" s="71">
        <v>27375.1</v>
      </c>
      <c r="AN177" s="71">
        <v>27375.1</v>
      </c>
      <c r="AO177" s="71"/>
      <c r="AP177" s="71"/>
      <c r="AQ177" s="71"/>
      <c r="AR177" s="71">
        <v>27375.1</v>
      </c>
      <c r="AS177" s="71">
        <v>27375.1</v>
      </c>
      <c r="AT177" s="71"/>
      <c r="AU177" s="71"/>
      <c r="AV177" s="71"/>
      <c r="AW177" s="71">
        <v>27375.1</v>
      </c>
      <c r="AX177" s="79">
        <f>AZ177+BB177+BD177+BF177</f>
        <v>26694.6</v>
      </c>
      <c r="AY177" s="79">
        <f>BA177+BC177+BE177+BG177</f>
        <v>26642.799999999999</v>
      </c>
      <c r="AZ177" s="79"/>
      <c r="BA177" s="79"/>
      <c r="BB177" s="79"/>
      <c r="BC177" s="79"/>
      <c r="BD177" s="79"/>
      <c r="BE177" s="79"/>
      <c r="BF177" s="79">
        <v>26694.6</v>
      </c>
      <c r="BG177" s="79">
        <v>26642.799999999999</v>
      </c>
      <c r="BH177" s="74">
        <v>28957.9</v>
      </c>
      <c r="BI177" s="74"/>
      <c r="BJ177" s="74"/>
      <c r="BK177" s="74"/>
      <c r="BL177" s="74">
        <v>28957.9</v>
      </c>
      <c r="BM177" s="74">
        <v>27375.1</v>
      </c>
      <c r="BN177" s="74"/>
      <c r="BO177" s="74"/>
      <c r="BP177" s="74"/>
      <c r="BQ177" s="74">
        <v>27375.1</v>
      </c>
      <c r="BR177" s="74">
        <v>27375.1</v>
      </c>
      <c r="BS177" s="74"/>
      <c r="BT177" s="74"/>
      <c r="BU177" s="74"/>
      <c r="BV177" s="74">
        <v>27375.1</v>
      </c>
      <c r="BW177" s="74">
        <v>27375.1</v>
      </c>
      <c r="BX177" s="74"/>
      <c r="BY177" s="74"/>
      <c r="BZ177" s="74"/>
      <c r="CA177" s="74">
        <v>27375.1</v>
      </c>
      <c r="CB177" s="74">
        <v>26694.6</v>
      </c>
      <c r="CC177" s="74"/>
      <c r="CD177" s="74"/>
      <c r="CE177" s="74"/>
      <c r="CF177" s="74">
        <v>26694.6</v>
      </c>
      <c r="CG177" s="74">
        <v>28957.9</v>
      </c>
      <c r="CH177" s="74"/>
      <c r="CI177" s="74"/>
      <c r="CJ177" s="74"/>
      <c r="CK177" s="74">
        <v>28957.9</v>
      </c>
      <c r="CL177" s="74">
        <v>27375.1</v>
      </c>
      <c r="CM177" s="74"/>
      <c r="CN177" s="74"/>
      <c r="CO177" s="74"/>
      <c r="CP177" s="74">
        <v>27375.1</v>
      </c>
      <c r="CQ177" s="74">
        <v>26694.6</v>
      </c>
      <c r="CR177" s="74"/>
      <c r="CS177" s="74"/>
      <c r="CT177" s="74"/>
      <c r="CU177" s="74">
        <v>26694.6</v>
      </c>
      <c r="CV177" s="71">
        <v>28957.9</v>
      </c>
      <c r="CW177" s="71"/>
      <c r="CX177" s="71"/>
      <c r="CY177" s="71"/>
      <c r="CZ177" s="71">
        <v>28957.9</v>
      </c>
      <c r="DA177" s="71">
        <v>27375.1</v>
      </c>
      <c r="DB177" s="71"/>
      <c r="DC177" s="71"/>
      <c r="DD177" s="71"/>
      <c r="DE177" s="71">
        <v>27375.1</v>
      </c>
      <c r="DF177" s="71" t="s">
        <v>82</v>
      </c>
      <c r="DH177" s="28"/>
    </row>
    <row r="178" spans="1:112" s="19" customFormat="1" ht="98.25" customHeight="1" x14ac:dyDescent="0.2">
      <c r="A178" s="72"/>
      <c r="B178" s="77"/>
      <c r="C178" s="72" t="s">
        <v>623</v>
      </c>
      <c r="D178" s="72" t="s">
        <v>624</v>
      </c>
      <c r="E178" s="72" t="s">
        <v>625</v>
      </c>
      <c r="F178" s="77"/>
      <c r="G178" s="77"/>
      <c r="H178" s="77"/>
      <c r="I178" s="72"/>
      <c r="J178" s="72"/>
      <c r="K178" s="72"/>
      <c r="L178" s="77"/>
      <c r="M178" s="77"/>
      <c r="N178" s="77"/>
      <c r="O178" s="24" t="s">
        <v>626</v>
      </c>
      <c r="P178" s="24" t="s">
        <v>87</v>
      </c>
      <c r="Q178" s="24" t="s">
        <v>627</v>
      </c>
      <c r="R178" s="77"/>
      <c r="S178" s="78"/>
      <c r="T178" s="76"/>
      <c r="U178" s="76"/>
      <c r="V178" s="76"/>
      <c r="W178" s="76"/>
      <c r="X178" s="76"/>
      <c r="Y178" s="76"/>
      <c r="Z178" s="76"/>
      <c r="AA178" s="76"/>
      <c r="AB178" s="76"/>
      <c r="AC178" s="76"/>
      <c r="AD178" s="71"/>
      <c r="AE178" s="71"/>
      <c r="AF178" s="71"/>
      <c r="AG178" s="71"/>
      <c r="AH178" s="71"/>
      <c r="AI178" s="71"/>
      <c r="AJ178" s="71"/>
      <c r="AK178" s="71"/>
      <c r="AL178" s="71"/>
      <c r="AM178" s="71"/>
      <c r="AN178" s="71"/>
      <c r="AO178" s="71"/>
      <c r="AP178" s="71"/>
      <c r="AQ178" s="71"/>
      <c r="AR178" s="71"/>
      <c r="AS178" s="71"/>
      <c r="AT178" s="71"/>
      <c r="AU178" s="71"/>
      <c r="AV178" s="71"/>
      <c r="AW178" s="71"/>
      <c r="AX178" s="79"/>
      <c r="AY178" s="79"/>
      <c r="AZ178" s="79"/>
      <c r="BA178" s="79"/>
      <c r="BB178" s="79"/>
      <c r="BC178" s="79"/>
      <c r="BD178" s="79"/>
      <c r="BE178" s="79"/>
      <c r="BF178" s="79"/>
      <c r="BG178" s="79"/>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1"/>
      <c r="CW178" s="71"/>
      <c r="CX178" s="71"/>
      <c r="CY178" s="71"/>
      <c r="CZ178" s="71"/>
      <c r="DA178" s="71"/>
      <c r="DB178" s="71"/>
      <c r="DC178" s="71"/>
      <c r="DD178" s="71"/>
      <c r="DE178" s="71"/>
      <c r="DF178" s="71"/>
      <c r="DH178" s="28"/>
    </row>
    <row r="179" spans="1:112" s="19" customFormat="1" ht="98.25" customHeight="1" x14ac:dyDescent="0.2">
      <c r="A179" s="72"/>
      <c r="B179" s="77"/>
      <c r="C179" s="72"/>
      <c r="D179" s="72"/>
      <c r="E179" s="72"/>
      <c r="F179" s="77"/>
      <c r="G179" s="77"/>
      <c r="H179" s="77"/>
      <c r="I179" s="72"/>
      <c r="J179" s="72"/>
      <c r="K179" s="72"/>
      <c r="L179" s="77"/>
      <c r="M179" s="77"/>
      <c r="N179" s="77"/>
      <c r="O179" s="24" t="s">
        <v>628</v>
      </c>
      <c r="P179" s="24" t="s">
        <v>90</v>
      </c>
      <c r="Q179" s="24" t="s">
        <v>629</v>
      </c>
      <c r="R179" s="77"/>
      <c r="S179" s="78"/>
      <c r="T179" s="76"/>
      <c r="U179" s="76"/>
      <c r="V179" s="76"/>
      <c r="W179" s="76"/>
      <c r="X179" s="76"/>
      <c r="Y179" s="76"/>
      <c r="Z179" s="76"/>
      <c r="AA179" s="76"/>
      <c r="AB179" s="76"/>
      <c r="AC179" s="76"/>
      <c r="AD179" s="71"/>
      <c r="AE179" s="71"/>
      <c r="AF179" s="71"/>
      <c r="AG179" s="71"/>
      <c r="AH179" s="71"/>
      <c r="AI179" s="71"/>
      <c r="AJ179" s="71"/>
      <c r="AK179" s="71"/>
      <c r="AL179" s="71"/>
      <c r="AM179" s="71"/>
      <c r="AN179" s="71"/>
      <c r="AO179" s="71"/>
      <c r="AP179" s="71"/>
      <c r="AQ179" s="71"/>
      <c r="AR179" s="71"/>
      <c r="AS179" s="71"/>
      <c r="AT179" s="71"/>
      <c r="AU179" s="71"/>
      <c r="AV179" s="71"/>
      <c r="AW179" s="71"/>
      <c r="AX179" s="79"/>
      <c r="AY179" s="79"/>
      <c r="AZ179" s="79"/>
      <c r="BA179" s="79"/>
      <c r="BB179" s="79"/>
      <c r="BC179" s="79"/>
      <c r="BD179" s="79"/>
      <c r="BE179" s="79"/>
      <c r="BF179" s="79"/>
      <c r="BG179" s="79"/>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1"/>
      <c r="CW179" s="71"/>
      <c r="CX179" s="71"/>
      <c r="CY179" s="71"/>
      <c r="CZ179" s="71"/>
      <c r="DA179" s="71"/>
      <c r="DB179" s="71"/>
      <c r="DC179" s="71"/>
      <c r="DD179" s="71"/>
      <c r="DE179" s="71"/>
      <c r="DF179" s="71"/>
      <c r="DH179" s="28"/>
    </row>
    <row r="180" spans="1:112" s="19" customFormat="1" ht="98.25" customHeight="1" x14ac:dyDescent="0.2">
      <c r="A180" s="72"/>
      <c r="B180" s="77"/>
      <c r="C180" s="72"/>
      <c r="D180" s="72"/>
      <c r="E180" s="72"/>
      <c r="F180" s="77"/>
      <c r="G180" s="77"/>
      <c r="H180" s="77"/>
      <c r="I180" s="72"/>
      <c r="J180" s="72"/>
      <c r="K180" s="72"/>
      <c r="L180" s="77"/>
      <c r="M180" s="77"/>
      <c r="N180" s="77"/>
      <c r="O180" s="24" t="s">
        <v>348</v>
      </c>
      <c r="P180" s="24" t="s">
        <v>95</v>
      </c>
      <c r="Q180" s="24" t="s">
        <v>349</v>
      </c>
      <c r="R180" s="77"/>
      <c r="S180" s="78"/>
      <c r="T180" s="76"/>
      <c r="U180" s="76"/>
      <c r="V180" s="76"/>
      <c r="W180" s="76"/>
      <c r="X180" s="76"/>
      <c r="Y180" s="76"/>
      <c r="Z180" s="76"/>
      <c r="AA180" s="76"/>
      <c r="AB180" s="76"/>
      <c r="AC180" s="76"/>
      <c r="AD180" s="71"/>
      <c r="AE180" s="71"/>
      <c r="AF180" s="71"/>
      <c r="AG180" s="71"/>
      <c r="AH180" s="71"/>
      <c r="AI180" s="71"/>
      <c r="AJ180" s="71"/>
      <c r="AK180" s="71"/>
      <c r="AL180" s="71"/>
      <c r="AM180" s="71"/>
      <c r="AN180" s="71"/>
      <c r="AO180" s="71"/>
      <c r="AP180" s="71"/>
      <c r="AQ180" s="71"/>
      <c r="AR180" s="71"/>
      <c r="AS180" s="71"/>
      <c r="AT180" s="71"/>
      <c r="AU180" s="71"/>
      <c r="AV180" s="71"/>
      <c r="AW180" s="71"/>
      <c r="AX180" s="79"/>
      <c r="AY180" s="79"/>
      <c r="AZ180" s="79"/>
      <c r="BA180" s="79"/>
      <c r="BB180" s="79"/>
      <c r="BC180" s="79"/>
      <c r="BD180" s="79"/>
      <c r="BE180" s="79"/>
      <c r="BF180" s="79"/>
      <c r="BG180" s="79"/>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1"/>
      <c r="CW180" s="71"/>
      <c r="CX180" s="71"/>
      <c r="CY180" s="71"/>
      <c r="CZ180" s="71"/>
      <c r="DA180" s="71"/>
      <c r="DB180" s="71"/>
      <c r="DC180" s="71"/>
      <c r="DD180" s="71"/>
      <c r="DE180" s="71"/>
      <c r="DF180" s="71"/>
      <c r="DH180" s="28"/>
    </row>
    <row r="181" spans="1:112" s="19" customFormat="1" ht="98.25" customHeight="1" x14ac:dyDescent="0.2">
      <c r="A181" s="72"/>
      <c r="B181" s="77"/>
      <c r="C181" s="72"/>
      <c r="D181" s="72"/>
      <c r="E181" s="72"/>
      <c r="F181" s="77"/>
      <c r="G181" s="77"/>
      <c r="H181" s="77"/>
      <c r="I181" s="72"/>
      <c r="J181" s="72"/>
      <c r="K181" s="72"/>
      <c r="L181" s="77"/>
      <c r="M181" s="77"/>
      <c r="N181" s="77"/>
      <c r="O181" s="24" t="s">
        <v>630</v>
      </c>
      <c r="P181" s="24" t="s">
        <v>631</v>
      </c>
      <c r="Q181" s="24" t="s">
        <v>632</v>
      </c>
      <c r="R181" s="77"/>
      <c r="S181" s="78"/>
      <c r="T181" s="76"/>
      <c r="U181" s="76"/>
      <c r="V181" s="76"/>
      <c r="W181" s="76"/>
      <c r="X181" s="76"/>
      <c r="Y181" s="76"/>
      <c r="Z181" s="76"/>
      <c r="AA181" s="76"/>
      <c r="AB181" s="76"/>
      <c r="AC181" s="76"/>
      <c r="AD181" s="71"/>
      <c r="AE181" s="71"/>
      <c r="AF181" s="71"/>
      <c r="AG181" s="71"/>
      <c r="AH181" s="71"/>
      <c r="AI181" s="71"/>
      <c r="AJ181" s="71"/>
      <c r="AK181" s="71"/>
      <c r="AL181" s="71"/>
      <c r="AM181" s="71"/>
      <c r="AN181" s="71"/>
      <c r="AO181" s="71"/>
      <c r="AP181" s="71"/>
      <c r="AQ181" s="71"/>
      <c r="AR181" s="71"/>
      <c r="AS181" s="71"/>
      <c r="AT181" s="71"/>
      <c r="AU181" s="71"/>
      <c r="AV181" s="71"/>
      <c r="AW181" s="71"/>
      <c r="AX181" s="79"/>
      <c r="AY181" s="79"/>
      <c r="AZ181" s="79"/>
      <c r="BA181" s="79"/>
      <c r="BB181" s="79"/>
      <c r="BC181" s="79"/>
      <c r="BD181" s="79"/>
      <c r="BE181" s="79"/>
      <c r="BF181" s="79"/>
      <c r="BG181" s="79"/>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1"/>
      <c r="CW181" s="71"/>
      <c r="CX181" s="71"/>
      <c r="CY181" s="71"/>
      <c r="CZ181" s="71"/>
      <c r="DA181" s="71"/>
      <c r="DB181" s="71"/>
      <c r="DC181" s="71"/>
      <c r="DD181" s="71"/>
      <c r="DE181" s="71"/>
      <c r="DF181" s="71"/>
      <c r="DH181" s="28"/>
    </row>
    <row r="182" spans="1:112" s="30" customFormat="1" ht="98.25" customHeight="1" x14ac:dyDescent="0.2">
      <c r="A182" s="85" t="s">
        <v>633</v>
      </c>
      <c r="B182" s="83" t="s">
        <v>634</v>
      </c>
      <c r="C182" s="85" t="s">
        <v>74</v>
      </c>
      <c r="D182" s="85" t="s">
        <v>635</v>
      </c>
      <c r="E182" s="85" t="s">
        <v>76</v>
      </c>
      <c r="F182" s="85" t="s">
        <v>636</v>
      </c>
      <c r="G182" s="85" t="s">
        <v>637</v>
      </c>
      <c r="H182" s="85" t="s">
        <v>638</v>
      </c>
      <c r="I182" s="85" t="s">
        <v>639</v>
      </c>
      <c r="J182" s="85" t="s">
        <v>204</v>
      </c>
      <c r="K182" s="85" t="s">
        <v>640</v>
      </c>
      <c r="L182" s="83"/>
      <c r="M182" s="83"/>
      <c r="N182" s="83"/>
      <c r="O182" s="29" t="s">
        <v>188</v>
      </c>
      <c r="P182" s="29" t="s">
        <v>78</v>
      </c>
      <c r="Q182" s="29" t="s">
        <v>79</v>
      </c>
      <c r="R182" s="83" t="s">
        <v>233</v>
      </c>
      <c r="S182" s="84" t="s">
        <v>190</v>
      </c>
      <c r="T182" s="76">
        <v>1413.1</v>
      </c>
      <c r="U182" s="76">
        <v>1412.7</v>
      </c>
      <c r="V182" s="76"/>
      <c r="W182" s="76"/>
      <c r="X182" s="76"/>
      <c r="Y182" s="76"/>
      <c r="Z182" s="76"/>
      <c r="AA182" s="76"/>
      <c r="AB182" s="76">
        <v>1413.1</v>
      </c>
      <c r="AC182" s="76">
        <v>1412.7</v>
      </c>
      <c r="AD182" s="71">
        <v>2050</v>
      </c>
      <c r="AE182" s="71"/>
      <c r="AF182" s="71"/>
      <c r="AG182" s="71"/>
      <c r="AH182" s="71">
        <v>2050</v>
      </c>
      <c r="AI182" s="71">
        <v>2200</v>
      </c>
      <c r="AJ182" s="71"/>
      <c r="AK182" s="71"/>
      <c r="AL182" s="71"/>
      <c r="AM182" s="71">
        <v>2200</v>
      </c>
      <c r="AN182" s="71">
        <v>2200</v>
      </c>
      <c r="AO182" s="71"/>
      <c r="AP182" s="71"/>
      <c r="AQ182" s="71"/>
      <c r="AR182" s="71">
        <v>2200</v>
      </c>
      <c r="AS182" s="71">
        <v>2200</v>
      </c>
      <c r="AT182" s="71"/>
      <c r="AU182" s="71"/>
      <c r="AV182" s="71"/>
      <c r="AW182" s="71">
        <v>2200</v>
      </c>
      <c r="AX182" s="79">
        <v>1413.1</v>
      </c>
      <c r="AY182" s="79">
        <v>1412.7</v>
      </c>
      <c r="AZ182" s="79"/>
      <c r="BA182" s="79"/>
      <c r="BB182" s="79"/>
      <c r="BC182" s="79"/>
      <c r="BD182" s="79"/>
      <c r="BE182" s="79"/>
      <c r="BF182" s="79">
        <v>1413.1</v>
      </c>
      <c r="BG182" s="79">
        <v>1412.7</v>
      </c>
      <c r="BH182" s="74">
        <v>2050</v>
      </c>
      <c r="BI182" s="74"/>
      <c r="BJ182" s="74"/>
      <c r="BK182" s="74"/>
      <c r="BL182" s="74">
        <v>2050</v>
      </c>
      <c r="BM182" s="74">
        <v>2200</v>
      </c>
      <c r="BN182" s="74"/>
      <c r="BO182" s="74"/>
      <c r="BP182" s="74"/>
      <c r="BQ182" s="74">
        <v>2200</v>
      </c>
      <c r="BR182" s="74">
        <v>2200</v>
      </c>
      <c r="BS182" s="74"/>
      <c r="BT182" s="74"/>
      <c r="BU182" s="74"/>
      <c r="BV182" s="74">
        <v>2200</v>
      </c>
      <c r="BW182" s="74">
        <v>2200</v>
      </c>
      <c r="BX182" s="74"/>
      <c r="BY182" s="74"/>
      <c r="BZ182" s="74"/>
      <c r="CA182" s="74">
        <v>2200</v>
      </c>
      <c r="CB182" s="74">
        <v>1413.1</v>
      </c>
      <c r="CC182" s="74"/>
      <c r="CD182" s="74"/>
      <c r="CE182" s="74"/>
      <c r="CF182" s="74">
        <v>1413.1</v>
      </c>
      <c r="CG182" s="74">
        <v>2050</v>
      </c>
      <c r="CH182" s="74"/>
      <c r="CI182" s="74"/>
      <c r="CJ182" s="74"/>
      <c r="CK182" s="74">
        <v>2050</v>
      </c>
      <c r="CL182" s="74">
        <v>2200</v>
      </c>
      <c r="CM182" s="74"/>
      <c r="CN182" s="74"/>
      <c r="CO182" s="74"/>
      <c r="CP182" s="74">
        <v>2200</v>
      </c>
      <c r="CQ182" s="74">
        <v>1413.1</v>
      </c>
      <c r="CR182" s="74"/>
      <c r="CS182" s="74"/>
      <c r="CT182" s="74"/>
      <c r="CU182" s="74">
        <v>1413.1</v>
      </c>
      <c r="CV182" s="71">
        <v>2050</v>
      </c>
      <c r="CW182" s="71"/>
      <c r="CX182" s="71"/>
      <c r="CY182" s="71"/>
      <c r="CZ182" s="71">
        <v>2050</v>
      </c>
      <c r="DA182" s="71">
        <v>2200</v>
      </c>
      <c r="DB182" s="71"/>
      <c r="DC182" s="71"/>
      <c r="DD182" s="71"/>
      <c r="DE182" s="71">
        <v>2200</v>
      </c>
      <c r="DF182" s="71" t="s">
        <v>82</v>
      </c>
      <c r="DH182" s="28"/>
    </row>
    <row r="183" spans="1:112" s="19" customFormat="1" ht="98.25" customHeight="1" x14ac:dyDescent="0.2">
      <c r="A183" s="85"/>
      <c r="B183" s="83"/>
      <c r="C183" s="85"/>
      <c r="D183" s="85"/>
      <c r="E183" s="85"/>
      <c r="F183" s="85"/>
      <c r="G183" s="85"/>
      <c r="H183" s="85"/>
      <c r="I183" s="85"/>
      <c r="J183" s="85"/>
      <c r="K183" s="85"/>
      <c r="L183" s="83"/>
      <c r="M183" s="83"/>
      <c r="N183" s="83"/>
      <c r="O183" s="29" t="s">
        <v>194</v>
      </c>
      <c r="P183" s="29" t="s">
        <v>87</v>
      </c>
      <c r="Q183" s="29" t="s">
        <v>196</v>
      </c>
      <c r="R183" s="83"/>
      <c r="S183" s="84"/>
      <c r="T183" s="76"/>
      <c r="U183" s="76"/>
      <c r="V183" s="76"/>
      <c r="W183" s="76"/>
      <c r="X183" s="76"/>
      <c r="Y183" s="76"/>
      <c r="Z183" s="76"/>
      <c r="AA183" s="76"/>
      <c r="AB183" s="76"/>
      <c r="AC183" s="76"/>
      <c r="AD183" s="71"/>
      <c r="AE183" s="71"/>
      <c r="AF183" s="71"/>
      <c r="AG183" s="71"/>
      <c r="AH183" s="71"/>
      <c r="AI183" s="71"/>
      <c r="AJ183" s="71"/>
      <c r="AK183" s="71"/>
      <c r="AL183" s="71"/>
      <c r="AM183" s="71"/>
      <c r="AN183" s="71"/>
      <c r="AO183" s="71"/>
      <c r="AP183" s="71"/>
      <c r="AQ183" s="71"/>
      <c r="AR183" s="71"/>
      <c r="AS183" s="71"/>
      <c r="AT183" s="71"/>
      <c r="AU183" s="71"/>
      <c r="AV183" s="71"/>
      <c r="AW183" s="71"/>
      <c r="AX183" s="79"/>
      <c r="AY183" s="79"/>
      <c r="AZ183" s="79"/>
      <c r="BA183" s="79"/>
      <c r="BB183" s="79"/>
      <c r="BC183" s="79"/>
      <c r="BD183" s="79"/>
      <c r="BE183" s="79"/>
      <c r="BF183" s="79"/>
      <c r="BG183" s="79"/>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1"/>
      <c r="CW183" s="71"/>
      <c r="CX183" s="71"/>
      <c r="CY183" s="71"/>
      <c r="CZ183" s="71"/>
      <c r="DA183" s="71"/>
      <c r="DB183" s="71"/>
      <c r="DC183" s="71"/>
      <c r="DD183" s="71"/>
      <c r="DE183" s="71"/>
      <c r="DF183" s="71"/>
      <c r="DH183" s="28"/>
    </row>
    <row r="184" spans="1:112" s="31" customFormat="1" ht="98.25" customHeight="1" x14ac:dyDescent="0.2">
      <c r="A184" s="85"/>
      <c r="B184" s="83"/>
      <c r="C184" s="85"/>
      <c r="D184" s="85"/>
      <c r="E184" s="85"/>
      <c r="F184" s="85"/>
      <c r="G184" s="85"/>
      <c r="H184" s="85"/>
      <c r="I184" s="85"/>
      <c r="J184" s="85"/>
      <c r="K184" s="85"/>
      <c r="L184" s="83"/>
      <c r="M184" s="83"/>
      <c r="N184" s="83"/>
      <c r="O184" s="29" t="s">
        <v>641</v>
      </c>
      <c r="P184" s="29" t="s">
        <v>90</v>
      </c>
      <c r="Q184" s="29" t="s">
        <v>629</v>
      </c>
      <c r="R184" s="83"/>
      <c r="S184" s="84"/>
      <c r="T184" s="76"/>
      <c r="U184" s="76"/>
      <c r="V184" s="76"/>
      <c r="W184" s="76"/>
      <c r="X184" s="76"/>
      <c r="Y184" s="76"/>
      <c r="Z184" s="76"/>
      <c r="AA184" s="76"/>
      <c r="AB184" s="76"/>
      <c r="AC184" s="76"/>
      <c r="AD184" s="71"/>
      <c r="AE184" s="71"/>
      <c r="AF184" s="71"/>
      <c r="AG184" s="71"/>
      <c r="AH184" s="71"/>
      <c r="AI184" s="71"/>
      <c r="AJ184" s="71"/>
      <c r="AK184" s="71"/>
      <c r="AL184" s="71"/>
      <c r="AM184" s="71"/>
      <c r="AN184" s="71"/>
      <c r="AO184" s="71"/>
      <c r="AP184" s="71"/>
      <c r="AQ184" s="71"/>
      <c r="AR184" s="71"/>
      <c r="AS184" s="71"/>
      <c r="AT184" s="71"/>
      <c r="AU184" s="71"/>
      <c r="AV184" s="71"/>
      <c r="AW184" s="71"/>
      <c r="AX184" s="79"/>
      <c r="AY184" s="79"/>
      <c r="AZ184" s="79"/>
      <c r="BA184" s="79"/>
      <c r="BB184" s="79"/>
      <c r="BC184" s="79"/>
      <c r="BD184" s="79"/>
      <c r="BE184" s="79"/>
      <c r="BF184" s="79"/>
      <c r="BG184" s="79"/>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1"/>
      <c r="CW184" s="71"/>
      <c r="CX184" s="71"/>
      <c r="CY184" s="71"/>
      <c r="CZ184" s="71"/>
      <c r="DA184" s="71"/>
      <c r="DB184" s="71"/>
      <c r="DC184" s="71"/>
      <c r="DD184" s="71"/>
      <c r="DE184" s="71"/>
      <c r="DF184" s="71"/>
      <c r="DH184" s="32"/>
    </row>
    <row r="185" spans="1:112" s="31" customFormat="1" ht="98.25" customHeight="1" x14ac:dyDescent="0.2">
      <c r="A185" s="85"/>
      <c r="B185" s="83"/>
      <c r="C185" s="85"/>
      <c r="D185" s="85"/>
      <c r="E185" s="85"/>
      <c r="F185" s="85"/>
      <c r="G185" s="85"/>
      <c r="H185" s="85"/>
      <c r="I185" s="85"/>
      <c r="J185" s="85"/>
      <c r="K185" s="85"/>
      <c r="L185" s="83"/>
      <c r="M185" s="83"/>
      <c r="N185" s="83"/>
      <c r="O185" s="29" t="s">
        <v>153</v>
      </c>
      <c r="P185" s="29" t="s">
        <v>642</v>
      </c>
      <c r="Q185" s="29" t="s">
        <v>155</v>
      </c>
      <c r="R185" s="83"/>
      <c r="S185" s="84"/>
      <c r="T185" s="76"/>
      <c r="U185" s="76"/>
      <c r="V185" s="76"/>
      <c r="W185" s="76"/>
      <c r="X185" s="76"/>
      <c r="Y185" s="76"/>
      <c r="Z185" s="76"/>
      <c r="AA185" s="76"/>
      <c r="AB185" s="76"/>
      <c r="AC185" s="76"/>
      <c r="AD185" s="71"/>
      <c r="AE185" s="71"/>
      <c r="AF185" s="71"/>
      <c r="AG185" s="71"/>
      <c r="AH185" s="71"/>
      <c r="AI185" s="71"/>
      <c r="AJ185" s="71"/>
      <c r="AK185" s="71"/>
      <c r="AL185" s="71"/>
      <c r="AM185" s="71"/>
      <c r="AN185" s="71"/>
      <c r="AO185" s="71"/>
      <c r="AP185" s="71"/>
      <c r="AQ185" s="71"/>
      <c r="AR185" s="71"/>
      <c r="AS185" s="71"/>
      <c r="AT185" s="71"/>
      <c r="AU185" s="71"/>
      <c r="AV185" s="71"/>
      <c r="AW185" s="71"/>
      <c r="AX185" s="79"/>
      <c r="AY185" s="79"/>
      <c r="AZ185" s="79"/>
      <c r="BA185" s="79"/>
      <c r="BB185" s="79"/>
      <c r="BC185" s="79"/>
      <c r="BD185" s="79"/>
      <c r="BE185" s="79"/>
      <c r="BF185" s="79"/>
      <c r="BG185" s="79"/>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1"/>
      <c r="CW185" s="71"/>
      <c r="CX185" s="71"/>
      <c r="CY185" s="71"/>
      <c r="CZ185" s="71"/>
      <c r="DA185" s="71"/>
      <c r="DB185" s="71"/>
      <c r="DC185" s="71"/>
      <c r="DD185" s="71"/>
      <c r="DE185" s="71"/>
      <c r="DF185" s="71"/>
      <c r="DH185" s="32"/>
    </row>
    <row r="186" spans="1:112" s="19" customFormat="1" ht="98.25" customHeight="1" x14ac:dyDescent="0.2">
      <c r="A186" s="24" t="s">
        <v>643</v>
      </c>
      <c r="B186" s="23" t="s">
        <v>644</v>
      </c>
      <c r="C186" s="23"/>
      <c r="D186" s="23"/>
      <c r="E186" s="23"/>
      <c r="F186" s="23"/>
      <c r="G186" s="23"/>
      <c r="H186" s="23"/>
      <c r="I186" s="23"/>
      <c r="J186" s="23"/>
      <c r="K186" s="23"/>
      <c r="L186" s="23"/>
      <c r="M186" s="23"/>
      <c r="N186" s="23"/>
      <c r="O186" s="23"/>
      <c r="P186" s="23"/>
      <c r="Q186" s="23"/>
      <c r="R186" s="23"/>
      <c r="S186" s="23"/>
      <c r="T186" s="25">
        <v>1666023.11</v>
      </c>
      <c r="U186" s="25">
        <v>1607836.23</v>
      </c>
      <c r="V186" s="25">
        <v>104273.57</v>
      </c>
      <c r="W186" s="25">
        <v>92337.97</v>
      </c>
      <c r="X186" s="25">
        <v>155930.95000000001</v>
      </c>
      <c r="Y186" s="25">
        <v>139596.23000000001</v>
      </c>
      <c r="Z186" s="25">
        <v>0</v>
      </c>
      <c r="AA186" s="25">
        <v>0</v>
      </c>
      <c r="AB186" s="25">
        <v>1405818.59</v>
      </c>
      <c r="AC186" s="25">
        <v>1375902.03</v>
      </c>
      <c r="AD186" s="26">
        <f t="shared" ref="AD186:AY186" si="6">SUM(AD187:AD242)</f>
        <v>1894998.64</v>
      </c>
      <c r="AE186" s="26">
        <f t="shared" si="6"/>
        <v>116059.81999999999</v>
      </c>
      <c r="AF186" s="26">
        <f t="shared" si="6"/>
        <v>226153.29</v>
      </c>
      <c r="AG186" s="26">
        <f t="shared" si="6"/>
        <v>0</v>
      </c>
      <c r="AH186" s="26">
        <f t="shared" si="6"/>
        <v>1552785.5299999998</v>
      </c>
      <c r="AI186" s="26">
        <f t="shared" si="6"/>
        <v>2038067.2899999996</v>
      </c>
      <c r="AJ186" s="26">
        <f t="shared" si="6"/>
        <v>114189.41</v>
      </c>
      <c r="AK186" s="26">
        <f t="shared" si="6"/>
        <v>134321.29</v>
      </c>
      <c r="AL186" s="26">
        <f t="shared" si="6"/>
        <v>0</v>
      </c>
      <c r="AM186" s="26">
        <f t="shared" si="6"/>
        <v>1789556.5899999996</v>
      </c>
      <c r="AN186" s="26">
        <f t="shared" si="6"/>
        <v>2183642.5799999996</v>
      </c>
      <c r="AO186" s="26">
        <f t="shared" si="6"/>
        <v>121449.83</v>
      </c>
      <c r="AP186" s="26">
        <f t="shared" si="6"/>
        <v>145958.54999999999</v>
      </c>
      <c r="AQ186" s="26">
        <f t="shared" si="6"/>
        <v>0</v>
      </c>
      <c r="AR186" s="26">
        <f t="shared" si="6"/>
        <v>1916234.1999999995</v>
      </c>
      <c r="AS186" s="26">
        <f t="shared" si="6"/>
        <v>2183642.5799999996</v>
      </c>
      <c r="AT186" s="26">
        <f t="shared" si="6"/>
        <v>121449.83</v>
      </c>
      <c r="AU186" s="26">
        <f t="shared" si="6"/>
        <v>145958.54999999999</v>
      </c>
      <c r="AV186" s="26">
        <f t="shared" si="6"/>
        <v>0</v>
      </c>
      <c r="AW186" s="26">
        <f t="shared" si="6"/>
        <v>1916234.1999999995</v>
      </c>
      <c r="AX186" s="26">
        <f t="shared" si="6"/>
        <v>1666023.2300000004</v>
      </c>
      <c r="AY186" s="26">
        <f t="shared" si="6"/>
        <v>1607836.2999999998</v>
      </c>
      <c r="AZ186" s="26">
        <f t="shared" ref="AZ186:DF186" si="7">SUM(AZ187:AZ242)</f>
        <v>104273.60000000001</v>
      </c>
      <c r="BA186" s="26">
        <f t="shared" si="7"/>
        <v>92338</v>
      </c>
      <c r="BB186" s="26">
        <f t="shared" si="7"/>
        <v>155931</v>
      </c>
      <c r="BC186" s="26">
        <f t="shared" si="7"/>
        <v>139596.29999999999</v>
      </c>
      <c r="BD186" s="26">
        <f t="shared" si="7"/>
        <v>0</v>
      </c>
      <c r="BE186" s="26">
        <f t="shared" si="7"/>
        <v>0</v>
      </c>
      <c r="BF186" s="26">
        <f t="shared" si="7"/>
        <v>1405818.6</v>
      </c>
      <c r="BG186" s="26">
        <f t="shared" si="7"/>
        <v>1375902</v>
      </c>
      <c r="BH186" s="26">
        <f t="shared" si="7"/>
        <v>1894998.64</v>
      </c>
      <c r="BI186" s="26">
        <f>SUM(BI187:BI242)</f>
        <v>116059.81999999999</v>
      </c>
      <c r="BJ186" s="26">
        <f t="shared" si="7"/>
        <v>226153.29</v>
      </c>
      <c r="BK186" s="26">
        <f t="shared" si="7"/>
        <v>0</v>
      </c>
      <c r="BL186" s="26">
        <f t="shared" si="7"/>
        <v>1552785.5299999998</v>
      </c>
      <c r="BM186" s="26">
        <f t="shared" si="7"/>
        <v>2038067.2899999996</v>
      </c>
      <c r="BN186" s="26">
        <f t="shared" si="7"/>
        <v>114189.41</v>
      </c>
      <c r="BO186" s="26">
        <f t="shared" si="7"/>
        <v>134321.29</v>
      </c>
      <c r="BP186" s="26">
        <f t="shared" si="7"/>
        <v>0</v>
      </c>
      <c r="BQ186" s="26">
        <f t="shared" si="7"/>
        <v>1789556.5899999996</v>
      </c>
      <c r="BR186" s="26">
        <f t="shared" si="7"/>
        <v>2183642.5499999998</v>
      </c>
      <c r="BS186" s="26">
        <f t="shared" si="7"/>
        <v>121449.83</v>
      </c>
      <c r="BT186" s="26">
        <f t="shared" si="7"/>
        <v>145958.54999999999</v>
      </c>
      <c r="BU186" s="26">
        <f t="shared" si="7"/>
        <v>0</v>
      </c>
      <c r="BV186" s="26">
        <f t="shared" si="7"/>
        <v>1916234.1699999997</v>
      </c>
      <c r="BW186" s="26">
        <f t="shared" si="7"/>
        <v>2183642.5499999998</v>
      </c>
      <c r="BX186" s="26">
        <f t="shared" si="7"/>
        <v>121449.83</v>
      </c>
      <c r="BY186" s="26">
        <f t="shared" si="7"/>
        <v>145958.54999999999</v>
      </c>
      <c r="BZ186" s="26">
        <f t="shared" si="7"/>
        <v>0</v>
      </c>
      <c r="CA186" s="26">
        <f t="shared" si="7"/>
        <v>1916234.1699999997</v>
      </c>
      <c r="CB186" s="26">
        <f t="shared" si="7"/>
        <v>1666023.11</v>
      </c>
      <c r="CC186" s="26">
        <f t="shared" si="7"/>
        <v>104273.57</v>
      </c>
      <c r="CD186" s="26">
        <f t="shared" si="7"/>
        <v>155930.95000000001</v>
      </c>
      <c r="CE186" s="26">
        <f t="shared" si="7"/>
        <v>0</v>
      </c>
      <c r="CF186" s="26">
        <f t="shared" si="7"/>
        <v>1405818.59</v>
      </c>
      <c r="CG186" s="26">
        <f t="shared" si="7"/>
        <v>1894998.64</v>
      </c>
      <c r="CH186" s="26">
        <f t="shared" si="7"/>
        <v>116059.81999999999</v>
      </c>
      <c r="CI186" s="26">
        <f t="shared" si="7"/>
        <v>226153.29</v>
      </c>
      <c r="CJ186" s="26">
        <f t="shared" si="7"/>
        <v>0</v>
      </c>
      <c r="CK186" s="26">
        <f t="shared" si="7"/>
        <v>1552785.5299999998</v>
      </c>
      <c r="CL186" s="26">
        <f t="shared" si="7"/>
        <v>2038067.2899999996</v>
      </c>
      <c r="CM186" s="26">
        <f t="shared" si="7"/>
        <v>114189.41</v>
      </c>
      <c r="CN186" s="26">
        <f t="shared" si="7"/>
        <v>134321.29</v>
      </c>
      <c r="CO186" s="26">
        <f t="shared" si="7"/>
        <v>0</v>
      </c>
      <c r="CP186" s="26">
        <f t="shared" si="7"/>
        <v>1789556.5899999996</v>
      </c>
      <c r="CQ186" s="26">
        <f t="shared" si="7"/>
        <v>1666023.21</v>
      </c>
      <c r="CR186" s="26">
        <f t="shared" si="7"/>
        <v>104273.60000000001</v>
      </c>
      <c r="CS186" s="26">
        <f t="shared" si="7"/>
        <v>155931</v>
      </c>
      <c r="CT186" s="26">
        <f t="shared" si="7"/>
        <v>0</v>
      </c>
      <c r="CU186" s="26">
        <f t="shared" si="7"/>
        <v>1405818.6</v>
      </c>
      <c r="CV186" s="26">
        <f t="shared" si="7"/>
        <v>1894998.64</v>
      </c>
      <c r="CW186" s="26">
        <f t="shared" si="7"/>
        <v>116059.81999999999</v>
      </c>
      <c r="CX186" s="26">
        <f t="shared" si="7"/>
        <v>226153.29</v>
      </c>
      <c r="CY186" s="26">
        <f t="shared" si="7"/>
        <v>0</v>
      </c>
      <c r="CZ186" s="26">
        <f t="shared" si="7"/>
        <v>1552785.5299999998</v>
      </c>
      <c r="DA186" s="26">
        <f t="shared" si="7"/>
        <v>2038067.2899999996</v>
      </c>
      <c r="DB186" s="26">
        <f t="shared" si="7"/>
        <v>114189.41</v>
      </c>
      <c r="DC186" s="26">
        <f t="shared" si="7"/>
        <v>134321.29</v>
      </c>
      <c r="DD186" s="26">
        <f t="shared" si="7"/>
        <v>0</v>
      </c>
      <c r="DE186" s="26">
        <f t="shared" si="7"/>
        <v>1789556.5899999996</v>
      </c>
      <c r="DF186" s="26">
        <f t="shared" si="7"/>
        <v>0</v>
      </c>
      <c r="DH186" s="28"/>
    </row>
    <row r="187" spans="1:112" s="19" customFormat="1" ht="98.25" customHeight="1" x14ac:dyDescent="0.2">
      <c r="A187" s="72" t="s">
        <v>645</v>
      </c>
      <c r="B187" s="77" t="s">
        <v>646</v>
      </c>
      <c r="C187" s="24" t="s">
        <v>647</v>
      </c>
      <c r="D187" s="24" t="s">
        <v>648</v>
      </c>
      <c r="E187" s="24" t="s">
        <v>649</v>
      </c>
      <c r="F187" s="77"/>
      <c r="G187" s="77"/>
      <c r="H187" s="77"/>
      <c r="I187" s="24" t="s">
        <v>650</v>
      </c>
      <c r="J187" s="24" t="s">
        <v>78</v>
      </c>
      <c r="K187" s="24" t="s">
        <v>651</v>
      </c>
      <c r="L187" s="77"/>
      <c r="M187" s="77"/>
      <c r="N187" s="77"/>
      <c r="O187" s="24" t="s">
        <v>245</v>
      </c>
      <c r="P187" s="24" t="s">
        <v>78</v>
      </c>
      <c r="Q187" s="24" t="s">
        <v>246</v>
      </c>
      <c r="R187" s="77" t="s">
        <v>45</v>
      </c>
      <c r="S187" s="77" t="s">
        <v>652</v>
      </c>
      <c r="T187" s="76">
        <v>448294.06</v>
      </c>
      <c r="U187" s="76">
        <v>430057.17</v>
      </c>
      <c r="V187" s="76">
        <v>0</v>
      </c>
      <c r="W187" s="76">
        <v>0</v>
      </c>
      <c r="X187" s="76">
        <v>0</v>
      </c>
      <c r="Y187" s="76">
        <v>0</v>
      </c>
      <c r="Z187" s="76">
        <v>0</v>
      </c>
      <c r="AA187" s="76">
        <v>0</v>
      </c>
      <c r="AB187" s="76">
        <v>448294.06</v>
      </c>
      <c r="AC187" s="76">
        <v>430057.17</v>
      </c>
      <c r="AD187" s="71">
        <v>496507.15</v>
      </c>
      <c r="AE187" s="71">
        <v>314.39999999999998</v>
      </c>
      <c r="AF187" s="71">
        <v>43120.3</v>
      </c>
      <c r="AG187" s="71">
        <v>0</v>
      </c>
      <c r="AH187" s="71">
        <v>453072.45</v>
      </c>
      <c r="AI187" s="71">
        <v>663489.26</v>
      </c>
      <c r="AJ187" s="71">
        <v>0</v>
      </c>
      <c r="AK187" s="71">
        <v>0</v>
      </c>
      <c r="AL187" s="71">
        <v>0</v>
      </c>
      <c r="AM187" s="71">
        <v>663489.26</v>
      </c>
      <c r="AN187" s="71">
        <v>818516.33</v>
      </c>
      <c r="AO187" s="71">
        <v>0</v>
      </c>
      <c r="AP187" s="71">
        <v>0</v>
      </c>
      <c r="AQ187" s="71" t="s">
        <v>81</v>
      </c>
      <c r="AR187" s="71">
        <v>818516.33</v>
      </c>
      <c r="AS187" s="71">
        <v>818516.33</v>
      </c>
      <c r="AT187" s="71">
        <v>0</v>
      </c>
      <c r="AU187" s="71">
        <v>0</v>
      </c>
      <c r="AV187" s="71">
        <v>0</v>
      </c>
      <c r="AW187" s="71">
        <v>818516.33</v>
      </c>
      <c r="AX187" s="79">
        <v>448294.1</v>
      </c>
      <c r="AY187" s="79">
        <v>430057.2</v>
      </c>
      <c r="AZ187" s="79">
        <v>0</v>
      </c>
      <c r="BA187" s="79">
        <v>0</v>
      </c>
      <c r="BB187" s="79">
        <v>0</v>
      </c>
      <c r="BC187" s="79">
        <v>0</v>
      </c>
      <c r="BD187" s="79">
        <v>0</v>
      </c>
      <c r="BE187" s="79">
        <v>0</v>
      </c>
      <c r="BF187" s="75">
        <v>448294.1</v>
      </c>
      <c r="BG187" s="75">
        <v>430057.2</v>
      </c>
      <c r="BH187" s="74">
        <v>496507.15</v>
      </c>
      <c r="BI187" s="74">
        <v>314.39999999999998</v>
      </c>
      <c r="BJ187" s="74">
        <v>43120.3</v>
      </c>
      <c r="BK187" s="74">
        <v>0</v>
      </c>
      <c r="BL187" s="74">
        <v>453072.45</v>
      </c>
      <c r="BM187" s="73">
        <v>663489.26</v>
      </c>
      <c r="BN187" s="73">
        <v>0</v>
      </c>
      <c r="BO187" s="73">
        <v>0</v>
      </c>
      <c r="BP187" s="73">
        <v>0</v>
      </c>
      <c r="BQ187" s="73">
        <v>663489.26</v>
      </c>
      <c r="BR187" s="73">
        <v>818516.3</v>
      </c>
      <c r="BS187" s="73">
        <v>0</v>
      </c>
      <c r="BT187" s="73">
        <v>0</v>
      </c>
      <c r="BU187" s="73">
        <v>0</v>
      </c>
      <c r="BV187" s="73">
        <v>818516.3</v>
      </c>
      <c r="BW187" s="73">
        <v>818516.3</v>
      </c>
      <c r="BX187" s="73">
        <v>0</v>
      </c>
      <c r="BY187" s="73">
        <v>0</v>
      </c>
      <c r="BZ187" s="73">
        <v>0</v>
      </c>
      <c r="CA187" s="73">
        <v>818516.3</v>
      </c>
      <c r="CB187" s="74">
        <v>448294.06</v>
      </c>
      <c r="CC187" s="74">
        <v>0</v>
      </c>
      <c r="CD187" s="74">
        <v>0</v>
      </c>
      <c r="CE187" s="74">
        <v>0</v>
      </c>
      <c r="CF187" s="74">
        <v>448294.06</v>
      </c>
      <c r="CG187" s="74">
        <v>496507.15</v>
      </c>
      <c r="CH187" s="74">
        <v>314.39999999999998</v>
      </c>
      <c r="CI187" s="74">
        <v>43120.3</v>
      </c>
      <c r="CJ187" s="74">
        <v>0</v>
      </c>
      <c r="CK187" s="74">
        <v>453072.45</v>
      </c>
      <c r="CL187" s="73">
        <v>663489.26</v>
      </c>
      <c r="CM187" s="73">
        <v>0</v>
      </c>
      <c r="CN187" s="73">
        <v>0</v>
      </c>
      <c r="CO187" s="73">
        <v>0</v>
      </c>
      <c r="CP187" s="73">
        <v>663489.26</v>
      </c>
      <c r="CQ187" s="73">
        <v>448294.1</v>
      </c>
      <c r="CR187" s="73">
        <v>0</v>
      </c>
      <c r="CS187" s="73">
        <v>0</v>
      </c>
      <c r="CT187" s="73">
        <v>0</v>
      </c>
      <c r="CU187" s="73">
        <v>448294.1</v>
      </c>
      <c r="CV187" s="71">
        <v>496507.15</v>
      </c>
      <c r="CW187" s="71">
        <v>314.39999999999998</v>
      </c>
      <c r="CX187" s="71">
        <v>43120.3</v>
      </c>
      <c r="CY187" s="71">
        <v>0</v>
      </c>
      <c r="CZ187" s="71">
        <v>453072.45</v>
      </c>
      <c r="DA187" s="71">
        <v>663489.26</v>
      </c>
      <c r="DB187" s="71">
        <v>0</v>
      </c>
      <c r="DC187" s="71">
        <v>0</v>
      </c>
      <c r="DD187" s="71">
        <v>0</v>
      </c>
      <c r="DE187" s="71">
        <v>663489.26</v>
      </c>
      <c r="DF187" s="71" t="s">
        <v>82</v>
      </c>
      <c r="DH187" s="28"/>
    </row>
    <row r="188" spans="1:112" s="19" customFormat="1" ht="98.25" customHeight="1" x14ac:dyDescent="0.2">
      <c r="A188" s="72"/>
      <c r="B188" s="77"/>
      <c r="C188" s="72" t="s">
        <v>191</v>
      </c>
      <c r="D188" s="72" t="s">
        <v>653</v>
      </c>
      <c r="E188" s="72" t="s">
        <v>193</v>
      </c>
      <c r="F188" s="77"/>
      <c r="G188" s="77"/>
      <c r="H188" s="77"/>
      <c r="I188" s="72" t="s">
        <v>654</v>
      </c>
      <c r="J188" s="72" t="s">
        <v>655</v>
      </c>
      <c r="K188" s="72" t="s">
        <v>656</v>
      </c>
      <c r="L188" s="77"/>
      <c r="M188" s="77"/>
      <c r="N188" s="77"/>
      <c r="O188" s="24" t="s">
        <v>657</v>
      </c>
      <c r="P188" s="24" t="s">
        <v>87</v>
      </c>
      <c r="Q188" s="24" t="s">
        <v>252</v>
      </c>
      <c r="R188" s="77"/>
      <c r="S188" s="77"/>
      <c r="T188" s="76"/>
      <c r="U188" s="76"/>
      <c r="V188" s="76"/>
      <c r="W188" s="76"/>
      <c r="X188" s="76"/>
      <c r="Y188" s="76"/>
      <c r="Z188" s="76"/>
      <c r="AA188" s="76"/>
      <c r="AB188" s="76"/>
      <c r="AC188" s="76"/>
      <c r="AD188" s="71"/>
      <c r="AE188" s="71"/>
      <c r="AF188" s="71"/>
      <c r="AG188" s="71"/>
      <c r="AH188" s="71"/>
      <c r="AI188" s="71"/>
      <c r="AJ188" s="71"/>
      <c r="AK188" s="71"/>
      <c r="AL188" s="71"/>
      <c r="AM188" s="71"/>
      <c r="AN188" s="71"/>
      <c r="AO188" s="71"/>
      <c r="AP188" s="71"/>
      <c r="AQ188" s="71"/>
      <c r="AR188" s="71"/>
      <c r="AS188" s="71"/>
      <c r="AT188" s="71"/>
      <c r="AU188" s="71"/>
      <c r="AV188" s="71"/>
      <c r="AW188" s="71"/>
      <c r="AX188" s="79"/>
      <c r="AY188" s="79"/>
      <c r="AZ188" s="79"/>
      <c r="BA188" s="79"/>
      <c r="BB188" s="79"/>
      <c r="BC188" s="79"/>
      <c r="BD188" s="79"/>
      <c r="BE188" s="79"/>
      <c r="BF188" s="75"/>
      <c r="BG188" s="75"/>
      <c r="BH188" s="74"/>
      <c r="BI188" s="74"/>
      <c r="BJ188" s="74"/>
      <c r="BK188" s="74"/>
      <c r="BL188" s="74"/>
      <c r="BM188" s="73"/>
      <c r="BN188" s="73"/>
      <c r="BO188" s="73"/>
      <c r="BP188" s="73"/>
      <c r="BQ188" s="73"/>
      <c r="BR188" s="73"/>
      <c r="BS188" s="73"/>
      <c r="BT188" s="73"/>
      <c r="BU188" s="73"/>
      <c r="BV188" s="73"/>
      <c r="BW188" s="73"/>
      <c r="BX188" s="73"/>
      <c r="BY188" s="73"/>
      <c r="BZ188" s="73"/>
      <c r="CA188" s="73"/>
      <c r="CB188" s="74"/>
      <c r="CC188" s="74"/>
      <c r="CD188" s="74"/>
      <c r="CE188" s="74"/>
      <c r="CF188" s="74"/>
      <c r="CG188" s="74"/>
      <c r="CH188" s="74"/>
      <c r="CI188" s="74"/>
      <c r="CJ188" s="74"/>
      <c r="CK188" s="74"/>
      <c r="CL188" s="73"/>
      <c r="CM188" s="73"/>
      <c r="CN188" s="73"/>
      <c r="CO188" s="73"/>
      <c r="CP188" s="73"/>
      <c r="CQ188" s="73"/>
      <c r="CR188" s="73"/>
      <c r="CS188" s="73"/>
      <c r="CT188" s="73"/>
      <c r="CU188" s="73"/>
      <c r="CV188" s="71"/>
      <c r="CW188" s="71"/>
      <c r="CX188" s="71"/>
      <c r="CY188" s="71"/>
      <c r="CZ188" s="71"/>
      <c r="DA188" s="71"/>
      <c r="DB188" s="71"/>
      <c r="DC188" s="71"/>
      <c r="DD188" s="71"/>
      <c r="DE188" s="71"/>
      <c r="DF188" s="71"/>
      <c r="DH188" s="28"/>
    </row>
    <row r="189" spans="1:112" s="19" customFormat="1" ht="98.25" customHeight="1" x14ac:dyDescent="0.2">
      <c r="A189" s="72"/>
      <c r="B189" s="77"/>
      <c r="C189" s="72"/>
      <c r="D189" s="72"/>
      <c r="E189" s="72"/>
      <c r="F189" s="77"/>
      <c r="G189" s="77"/>
      <c r="H189" s="77"/>
      <c r="I189" s="72"/>
      <c r="J189" s="72"/>
      <c r="K189" s="72"/>
      <c r="L189" s="77"/>
      <c r="M189" s="77"/>
      <c r="N189" s="77"/>
      <c r="O189" s="24" t="s">
        <v>658</v>
      </c>
      <c r="P189" s="24" t="s">
        <v>90</v>
      </c>
      <c r="Q189" s="24" t="s">
        <v>659</v>
      </c>
      <c r="R189" s="77"/>
      <c r="S189" s="77"/>
      <c r="T189" s="76"/>
      <c r="U189" s="76"/>
      <c r="V189" s="76"/>
      <c r="W189" s="76"/>
      <c r="X189" s="76"/>
      <c r="Y189" s="76"/>
      <c r="Z189" s="76"/>
      <c r="AA189" s="76"/>
      <c r="AB189" s="76"/>
      <c r="AC189" s="76"/>
      <c r="AD189" s="71"/>
      <c r="AE189" s="71"/>
      <c r="AF189" s="71"/>
      <c r="AG189" s="71"/>
      <c r="AH189" s="71"/>
      <c r="AI189" s="71"/>
      <c r="AJ189" s="71"/>
      <c r="AK189" s="71"/>
      <c r="AL189" s="71"/>
      <c r="AM189" s="71"/>
      <c r="AN189" s="71"/>
      <c r="AO189" s="71"/>
      <c r="AP189" s="71"/>
      <c r="AQ189" s="71"/>
      <c r="AR189" s="71"/>
      <c r="AS189" s="71"/>
      <c r="AT189" s="71"/>
      <c r="AU189" s="71"/>
      <c r="AV189" s="71"/>
      <c r="AW189" s="71"/>
      <c r="AX189" s="79"/>
      <c r="AY189" s="79"/>
      <c r="AZ189" s="79"/>
      <c r="BA189" s="79"/>
      <c r="BB189" s="79"/>
      <c r="BC189" s="79"/>
      <c r="BD189" s="79"/>
      <c r="BE189" s="79"/>
      <c r="BF189" s="75"/>
      <c r="BG189" s="75"/>
      <c r="BH189" s="74"/>
      <c r="BI189" s="74"/>
      <c r="BJ189" s="74"/>
      <c r="BK189" s="74"/>
      <c r="BL189" s="74"/>
      <c r="BM189" s="73"/>
      <c r="BN189" s="73"/>
      <c r="BO189" s="73"/>
      <c r="BP189" s="73"/>
      <c r="BQ189" s="73"/>
      <c r="BR189" s="73"/>
      <c r="BS189" s="73"/>
      <c r="BT189" s="73"/>
      <c r="BU189" s="73"/>
      <c r="BV189" s="73"/>
      <c r="BW189" s="73"/>
      <c r="BX189" s="73"/>
      <c r="BY189" s="73"/>
      <c r="BZ189" s="73"/>
      <c r="CA189" s="73"/>
      <c r="CB189" s="74"/>
      <c r="CC189" s="74"/>
      <c r="CD189" s="74"/>
      <c r="CE189" s="74"/>
      <c r="CF189" s="74"/>
      <c r="CG189" s="74"/>
      <c r="CH189" s="74"/>
      <c r="CI189" s="74"/>
      <c r="CJ189" s="74"/>
      <c r="CK189" s="74"/>
      <c r="CL189" s="73"/>
      <c r="CM189" s="73"/>
      <c r="CN189" s="73"/>
      <c r="CO189" s="73"/>
      <c r="CP189" s="73"/>
      <c r="CQ189" s="73"/>
      <c r="CR189" s="73"/>
      <c r="CS189" s="73"/>
      <c r="CT189" s="73"/>
      <c r="CU189" s="73"/>
      <c r="CV189" s="71"/>
      <c r="CW189" s="71"/>
      <c r="CX189" s="71"/>
      <c r="CY189" s="71"/>
      <c r="CZ189" s="71"/>
      <c r="DA189" s="71"/>
      <c r="DB189" s="71"/>
      <c r="DC189" s="71"/>
      <c r="DD189" s="71"/>
      <c r="DE189" s="71"/>
      <c r="DF189" s="71"/>
      <c r="DH189" s="28"/>
    </row>
    <row r="190" spans="1:112" s="19" customFormat="1" ht="98.25" customHeight="1" x14ac:dyDescent="0.2">
      <c r="A190" s="72"/>
      <c r="B190" s="77"/>
      <c r="C190" s="72"/>
      <c r="D190" s="72"/>
      <c r="E190" s="72"/>
      <c r="F190" s="77"/>
      <c r="G190" s="77"/>
      <c r="H190" s="77"/>
      <c r="I190" s="72"/>
      <c r="J190" s="72"/>
      <c r="K190" s="72"/>
      <c r="L190" s="77"/>
      <c r="M190" s="77"/>
      <c r="N190" s="77"/>
      <c r="O190" s="24" t="s">
        <v>660</v>
      </c>
      <c r="P190" s="24" t="s">
        <v>95</v>
      </c>
      <c r="Q190" s="24" t="s">
        <v>661</v>
      </c>
      <c r="R190" s="77"/>
      <c r="S190" s="77"/>
      <c r="T190" s="76"/>
      <c r="U190" s="76"/>
      <c r="V190" s="76"/>
      <c r="W190" s="76"/>
      <c r="X190" s="76"/>
      <c r="Y190" s="76"/>
      <c r="Z190" s="76"/>
      <c r="AA190" s="76"/>
      <c r="AB190" s="76"/>
      <c r="AC190" s="76"/>
      <c r="AD190" s="71"/>
      <c r="AE190" s="71"/>
      <c r="AF190" s="71"/>
      <c r="AG190" s="71"/>
      <c r="AH190" s="71"/>
      <c r="AI190" s="71"/>
      <c r="AJ190" s="71"/>
      <c r="AK190" s="71"/>
      <c r="AL190" s="71"/>
      <c r="AM190" s="71"/>
      <c r="AN190" s="71"/>
      <c r="AO190" s="71"/>
      <c r="AP190" s="71"/>
      <c r="AQ190" s="71"/>
      <c r="AR190" s="71"/>
      <c r="AS190" s="71"/>
      <c r="AT190" s="71"/>
      <c r="AU190" s="71"/>
      <c r="AV190" s="71"/>
      <c r="AW190" s="71"/>
      <c r="AX190" s="79"/>
      <c r="AY190" s="79"/>
      <c r="AZ190" s="79"/>
      <c r="BA190" s="79"/>
      <c r="BB190" s="79"/>
      <c r="BC190" s="79"/>
      <c r="BD190" s="79"/>
      <c r="BE190" s="79"/>
      <c r="BF190" s="75"/>
      <c r="BG190" s="75"/>
      <c r="BH190" s="74"/>
      <c r="BI190" s="74"/>
      <c r="BJ190" s="74"/>
      <c r="BK190" s="74"/>
      <c r="BL190" s="74"/>
      <c r="BM190" s="73"/>
      <c r="BN190" s="73"/>
      <c r="BO190" s="73"/>
      <c r="BP190" s="73"/>
      <c r="BQ190" s="73"/>
      <c r="BR190" s="73"/>
      <c r="BS190" s="73"/>
      <c r="BT190" s="73"/>
      <c r="BU190" s="73"/>
      <c r="BV190" s="73"/>
      <c r="BW190" s="73"/>
      <c r="BX190" s="73"/>
      <c r="BY190" s="73"/>
      <c r="BZ190" s="73"/>
      <c r="CA190" s="73"/>
      <c r="CB190" s="74"/>
      <c r="CC190" s="74"/>
      <c r="CD190" s="74"/>
      <c r="CE190" s="74"/>
      <c r="CF190" s="74"/>
      <c r="CG190" s="74"/>
      <c r="CH190" s="74"/>
      <c r="CI190" s="74"/>
      <c r="CJ190" s="74"/>
      <c r="CK190" s="74"/>
      <c r="CL190" s="73"/>
      <c r="CM190" s="73"/>
      <c r="CN190" s="73"/>
      <c r="CO190" s="73"/>
      <c r="CP190" s="73"/>
      <c r="CQ190" s="73"/>
      <c r="CR190" s="73"/>
      <c r="CS190" s="73"/>
      <c r="CT190" s="73"/>
      <c r="CU190" s="73"/>
      <c r="CV190" s="71"/>
      <c r="CW190" s="71"/>
      <c r="CX190" s="71"/>
      <c r="CY190" s="71"/>
      <c r="CZ190" s="71"/>
      <c r="DA190" s="71"/>
      <c r="DB190" s="71"/>
      <c r="DC190" s="71"/>
      <c r="DD190" s="71"/>
      <c r="DE190" s="71"/>
      <c r="DF190" s="71"/>
      <c r="DH190" s="28"/>
    </row>
    <row r="191" spans="1:112" s="19" customFormat="1" ht="98.25" customHeight="1" x14ac:dyDescent="0.2">
      <c r="A191" s="72"/>
      <c r="B191" s="77"/>
      <c r="C191" s="72"/>
      <c r="D191" s="72"/>
      <c r="E191" s="72"/>
      <c r="F191" s="77"/>
      <c r="G191" s="77"/>
      <c r="H191" s="77"/>
      <c r="I191" s="72"/>
      <c r="J191" s="72"/>
      <c r="K191" s="72"/>
      <c r="L191" s="77"/>
      <c r="M191" s="77"/>
      <c r="N191" s="77"/>
      <c r="O191" s="24" t="s">
        <v>662</v>
      </c>
      <c r="P191" s="24" t="s">
        <v>98</v>
      </c>
      <c r="Q191" s="24" t="s">
        <v>663</v>
      </c>
      <c r="R191" s="77"/>
      <c r="S191" s="77"/>
      <c r="T191" s="76"/>
      <c r="U191" s="76"/>
      <c r="V191" s="76"/>
      <c r="W191" s="76"/>
      <c r="X191" s="76"/>
      <c r="Y191" s="76"/>
      <c r="Z191" s="76"/>
      <c r="AA191" s="76"/>
      <c r="AB191" s="76"/>
      <c r="AC191" s="76"/>
      <c r="AD191" s="71"/>
      <c r="AE191" s="71"/>
      <c r="AF191" s="71"/>
      <c r="AG191" s="71"/>
      <c r="AH191" s="71"/>
      <c r="AI191" s="71"/>
      <c r="AJ191" s="71"/>
      <c r="AK191" s="71"/>
      <c r="AL191" s="71"/>
      <c r="AM191" s="71"/>
      <c r="AN191" s="71"/>
      <c r="AO191" s="71"/>
      <c r="AP191" s="71"/>
      <c r="AQ191" s="71"/>
      <c r="AR191" s="71"/>
      <c r="AS191" s="71"/>
      <c r="AT191" s="71"/>
      <c r="AU191" s="71"/>
      <c r="AV191" s="71"/>
      <c r="AW191" s="71"/>
      <c r="AX191" s="79"/>
      <c r="AY191" s="79"/>
      <c r="AZ191" s="79"/>
      <c r="BA191" s="79"/>
      <c r="BB191" s="79"/>
      <c r="BC191" s="79"/>
      <c r="BD191" s="79"/>
      <c r="BE191" s="79"/>
      <c r="BF191" s="75"/>
      <c r="BG191" s="75"/>
      <c r="BH191" s="74"/>
      <c r="BI191" s="74"/>
      <c r="BJ191" s="74"/>
      <c r="BK191" s="74"/>
      <c r="BL191" s="74"/>
      <c r="BM191" s="73"/>
      <c r="BN191" s="73"/>
      <c r="BO191" s="73"/>
      <c r="BP191" s="73"/>
      <c r="BQ191" s="73"/>
      <c r="BR191" s="73"/>
      <c r="BS191" s="73"/>
      <c r="BT191" s="73"/>
      <c r="BU191" s="73"/>
      <c r="BV191" s="73"/>
      <c r="BW191" s="73"/>
      <c r="BX191" s="73"/>
      <c r="BY191" s="73"/>
      <c r="BZ191" s="73"/>
      <c r="CA191" s="73"/>
      <c r="CB191" s="74"/>
      <c r="CC191" s="74"/>
      <c r="CD191" s="74"/>
      <c r="CE191" s="74"/>
      <c r="CF191" s="74"/>
      <c r="CG191" s="74"/>
      <c r="CH191" s="74"/>
      <c r="CI191" s="74"/>
      <c r="CJ191" s="74"/>
      <c r="CK191" s="74"/>
      <c r="CL191" s="73"/>
      <c r="CM191" s="73"/>
      <c r="CN191" s="73"/>
      <c r="CO191" s="73"/>
      <c r="CP191" s="73"/>
      <c r="CQ191" s="73"/>
      <c r="CR191" s="73"/>
      <c r="CS191" s="73"/>
      <c r="CT191" s="73"/>
      <c r="CU191" s="73"/>
      <c r="CV191" s="71"/>
      <c r="CW191" s="71"/>
      <c r="CX191" s="71"/>
      <c r="CY191" s="71"/>
      <c r="CZ191" s="71"/>
      <c r="DA191" s="71"/>
      <c r="DB191" s="71"/>
      <c r="DC191" s="71"/>
      <c r="DD191" s="71"/>
      <c r="DE191" s="71"/>
      <c r="DF191" s="71"/>
      <c r="DH191" s="28"/>
    </row>
    <row r="192" spans="1:112" s="19" customFormat="1" ht="98.25" customHeight="1" x14ac:dyDescent="0.2">
      <c r="A192" s="72"/>
      <c r="B192" s="77"/>
      <c r="C192" s="72"/>
      <c r="D192" s="72"/>
      <c r="E192" s="72"/>
      <c r="F192" s="77"/>
      <c r="G192" s="77"/>
      <c r="H192" s="77"/>
      <c r="I192" s="72"/>
      <c r="J192" s="72"/>
      <c r="K192" s="72"/>
      <c r="L192" s="77"/>
      <c r="M192" s="77"/>
      <c r="N192" s="77"/>
      <c r="O192" s="24" t="s">
        <v>664</v>
      </c>
      <c r="P192" s="24" t="s">
        <v>101</v>
      </c>
      <c r="Q192" s="24" t="s">
        <v>665</v>
      </c>
      <c r="R192" s="77"/>
      <c r="S192" s="77"/>
      <c r="T192" s="76"/>
      <c r="U192" s="76"/>
      <c r="V192" s="76"/>
      <c r="W192" s="76"/>
      <c r="X192" s="76"/>
      <c r="Y192" s="76"/>
      <c r="Z192" s="76"/>
      <c r="AA192" s="76"/>
      <c r="AB192" s="76"/>
      <c r="AC192" s="76"/>
      <c r="AD192" s="71"/>
      <c r="AE192" s="71"/>
      <c r="AF192" s="71"/>
      <c r="AG192" s="71"/>
      <c r="AH192" s="71"/>
      <c r="AI192" s="71"/>
      <c r="AJ192" s="71"/>
      <c r="AK192" s="71"/>
      <c r="AL192" s="71"/>
      <c r="AM192" s="71"/>
      <c r="AN192" s="71"/>
      <c r="AO192" s="71"/>
      <c r="AP192" s="71"/>
      <c r="AQ192" s="71"/>
      <c r="AR192" s="71"/>
      <c r="AS192" s="71"/>
      <c r="AT192" s="71"/>
      <c r="AU192" s="71"/>
      <c r="AV192" s="71"/>
      <c r="AW192" s="71"/>
      <c r="AX192" s="79"/>
      <c r="AY192" s="79"/>
      <c r="AZ192" s="79"/>
      <c r="BA192" s="79"/>
      <c r="BB192" s="79"/>
      <c r="BC192" s="79"/>
      <c r="BD192" s="79"/>
      <c r="BE192" s="79"/>
      <c r="BF192" s="75"/>
      <c r="BG192" s="75"/>
      <c r="BH192" s="74"/>
      <c r="BI192" s="74"/>
      <c r="BJ192" s="74"/>
      <c r="BK192" s="74"/>
      <c r="BL192" s="74"/>
      <c r="BM192" s="73"/>
      <c r="BN192" s="73"/>
      <c r="BO192" s="73"/>
      <c r="BP192" s="73"/>
      <c r="BQ192" s="73"/>
      <c r="BR192" s="73"/>
      <c r="BS192" s="73"/>
      <c r="BT192" s="73"/>
      <c r="BU192" s="73"/>
      <c r="BV192" s="73"/>
      <c r="BW192" s="73"/>
      <c r="BX192" s="73"/>
      <c r="BY192" s="73"/>
      <c r="BZ192" s="73"/>
      <c r="CA192" s="73"/>
      <c r="CB192" s="74"/>
      <c r="CC192" s="74"/>
      <c r="CD192" s="74"/>
      <c r="CE192" s="74"/>
      <c r="CF192" s="74"/>
      <c r="CG192" s="74"/>
      <c r="CH192" s="74"/>
      <c r="CI192" s="74"/>
      <c r="CJ192" s="74"/>
      <c r="CK192" s="74"/>
      <c r="CL192" s="73"/>
      <c r="CM192" s="73"/>
      <c r="CN192" s="73"/>
      <c r="CO192" s="73"/>
      <c r="CP192" s="73"/>
      <c r="CQ192" s="73"/>
      <c r="CR192" s="73"/>
      <c r="CS192" s="73"/>
      <c r="CT192" s="73"/>
      <c r="CU192" s="73"/>
      <c r="CV192" s="71"/>
      <c r="CW192" s="71"/>
      <c r="CX192" s="71"/>
      <c r="CY192" s="71"/>
      <c r="CZ192" s="71"/>
      <c r="DA192" s="71"/>
      <c r="DB192" s="71"/>
      <c r="DC192" s="71"/>
      <c r="DD192" s="71"/>
      <c r="DE192" s="71"/>
      <c r="DF192" s="71"/>
      <c r="DH192" s="28"/>
    </row>
    <row r="193" spans="1:112" s="19" customFormat="1" ht="98.25" customHeight="1" x14ac:dyDescent="0.2">
      <c r="A193" s="72"/>
      <c r="B193" s="77"/>
      <c r="C193" s="72"/>
      <c r="D193" s="72"/>
      <c r="E193" s="72"/>
      <c r="F193" s="77"/>
      <c r="G193" s="77"/>
      <c r="H193" s="77"/>
      <c r="I193" s="72"/>
      <c r="J193" s="72"/>
      <c r="K193" s="72"/>
      <c r="L193" s="77"/>
      <c r="M193" s="77"/>
      <c r="N193" s="77"/>
      <c r="O193" s="24" t="s">
        <v>666</v>
      </c>
      <c r="P193" s="24" t="s">
        <v>553</v>
      </c>
      <c r="Q193" s="24" t="s">
        <v>667</v>
      </c>
      <c r="R193" s="77"/>
      <c r="S193" s="77"/>
      <c r="T193" s="76"/>
      <c r="U193" s="76"/>
      <c r="V193" s="76"/>
      <c r="W193" s="76"/>
      <c r="X193" s="76"/>
      <c r="Y193" s="76"/>
      <c r="Z193" s="76"/>
      <c r="AA193" s="76"/>
      <c r="AB193" s="76"/>
      <c r="AC193" s="76"/>
      <c r="AD193" s="71"/>
      <c r="AE193" s="71"/>
      <c r="AF193" s="71"/>
      <c r="AG193" s="71"/>
      <c r="AH193" s="71"/>
      <c r="AI193" s="71"/>
      <c r="AJ193" s="71"/>
      <c r="AK193" s="71"/>
      <c r="AL193" s="71"/>
      <c r="AM193" s="71"/>
      <c r="AN193" s="71"/>
      <c r="AO193" s="71"/>
      <c r="AP193" s="71"/>
      <c r="AQ193" s="71"/>
      <c r="AR193" s="71"/>
      <c r="AS193" s="71"/>
      <c r="AT193" s="71"/>
      <c r="AU193" s="71"/>
      <c r="AV193" s="71"/>
      <c r="AW193" s="71"/>
      <c r="AX193" s="79"/>
      <c r="AY193" s="79"/>
      <c r="AZ193" s="79"/>
      <c r="BA193" s="79"/>
      <c r="BB193" s="79"/>
      <c r="BC193" s="79"/>
      <c r="BD193" s="79"/>
      <c r="BE193" s="79"/>
      <c r="BF193" s="75"/>
      <c r="BG193" s="75"/>
      <c r="BH193" s="74"/>
      <c r="BI193" s="74"/>
      <c r="BJ193" s="74"/>
      <c r="BK193" s="74"/>
      <c r="BL193" s="74"/>
      <c r="BM193" s="73"/>
      <c r="BN193" s="73"/>
      <c r="BO193" s="73"/>
      <c r="BP193" s="73"/>
      <c r="BQ193" s="73"/>
      <c r="BR193" s="73"/>
      <c r="BS193" s="73"/>
      <c r="BT193" s="73"/>
      <c r="BU193" s="73"/>
      <c r="BV193" s="73"/>
      <c r="BW193" s="73"/>
      <c r="BX193" s="73"/>
      <c r="BY193" s="73"/>
      <c r="BZ193" s="73"/>
      <c r="CA193" s="73"/>
      <c r="CB193" s="74"/>
      <c r="CC193" s="74"/>
      <c r="CD193" s="74"/>
      <c r="CE193" s="74"/>
      <c r="CF193" s="74"/>
      <c r="CG193" s="74"/>
      <c r="CH193" s="74"/>
      <c r="CI193" s="74"/>
      <c r="CJ193" s="74"/>
      <c r="CK193" s="74"/>
      <c r="CL193" s="73"/>
      <c r="CM193" s="73"/>
      <c r="CN193" s="73"/>
      <c r="CO193" s="73"/>
      <c r="CP193" s="73"/>
      <c r="CQ193" s="73"/>
      <c r="CR193" s="73"/>
      <c r="CS193" s="73"/>
      <c r="CT193" s="73"/>
      <c r="CU193" s="73"/>
      <c r="CV193" s="71"/>
      <c r="CW193" s="71"/>
      <c r="CX193" s="71"/>
      <c r="CY193" s="71"/>
      <c r="CZ193" s="71"/>
      <c r="DA193" s="71"/>
      <c r="DB193" s="71"/>
      <c r="DC193" s="71"/>
      <c r="DD193" s="71"/>
      <c r="DE193" s="71"/>
      <c r="DF193" s="71"/>
      <c r="DH193" s="28"/>
    </row>
    <row r="194" spans="1:112" s="19" customFormat="1" ht="98.25" customHeight="1" x14ac:dyDescent="0.2">
      <c r="A194" s="72"/>
      <c r="B194" s="77"/>
      <c r="C194" s="72"/>
      <c r="D194" s="72"/>
      <c r="E194" s="72"/>
      <c r="F194" s="77"/>
      <c r="G194" s="77"/>
      <c r="H194" s="77"/>
      <c r="I194" s="72"/>
      <c r="J194" s="72"/>
      <c r="K194" s="72"/>
      <c r="L194" s="77"/>
      <c r="M194" s="77"/>
      <c r="N194" s="77"/>
      <c r="O194" s="24" t="s">
        <v>668</v>
      </c>
      <c r="P194" s="24" t="s">
        <v>107</v>
      </c>
      <c r="Q194" s="24" t="s">
        <v>669</v>
      </c>
      <c r="R194" s="77"/>
      <c r="S194" s="77"/>
      <c r="T194" s="76"/>
      <c r="U194" s="76"/>
      <c r="V194" s="76"/>
      <c r="W194" s="76"/>
      <c r="X194" s="76"/>
      <c r="Y194" s="76"/>
      <c r="Z194" s="76"/>
      <c r="AA194" s="76"/>
      <c r="AB194" s="76"/>
      <c r="AC194" s="76"/>
      <c r="AD194" s="71"/>
      <c r="AE194" s="71"/>
      <c r="AF194" s="71"/>
      <c r="AG194" s="71"/>
      <c r="AH194" s="71"/>
      <c r="AI194" s="71"/>
      <c r="AJ194" s="71"/>
      <c r="AK194" s="71"/>
      <c r="AL194" s="71"/>
      <c r="AM194" s="71"/>
      <c r="AN194" s="71"/>
      <c r="AO194" s="71"/>
      <c r="AP194" s="71"/>
      <c r="AQ194" s="71"/>
      <c r="AR194" s="71"/>
      <c r="AS194" s="71"/>
      <c r="AT194" s="71"/>
      <c r="AU194" s="71"/>
      <c r="AV194" s="71"/>
      <c r="AW194" s="71"/>
      <c r="AX194" s="79"/>
      <c r="AY194" s="79"/>
      <c r="AZ194" s="79"/>
      <c r="BA194" s="79"/>
      <c r="BB194" s="79"/>
      <c r="BC194" s="79"/>
      <c r="BD194" s="79"/>
      <c r="BE194" s="79"/>
      <c r="BF194" s="75"/>
      <c r="BG194" s="75"/>
      <c r="BH194" s="74"/>
      <c r="BI194" s="74"/>
      <c r="BJ194" s="74"/>
      <c r="BK194" s="74"/>
      <c r="BL194" s="74"/>
      <c r="BM194" s="73"/>
      <c r="BN194" s="73"/>
      <c r="BO194" s="73"/>
      <c r="BP194" s="73"/>
      <c r="BQ194" s="73"/>
      <c r="BR194" s="73"/>
      <c r="BS194" s="73"/>
      <c r="BT194" s="73"/>
      <c r="BU194" s="73"/>
      <c r="BV194" s="73"/>
      <c r="BW194" s="73"/>
      <c r="BX194" s="73"/>
      <c r="BY194" s="73"/>
      <c r="BZ194" s="73"/>
      <c r="CA194" s="73"/>
      <c r="CB194" s="74"/>
      <c r="CC194" s="74"/>
      <c r="CD194" s="74"/>
      <c r="CE194" s="74"/>
      <c r="CF194" s="74"/>
      <c r="CG194" s="74"/>
      <c r="CH194" s="74"/>
      <c r="CI194" s="74"/>
      <c r="CJ194" s="74"/>
      <c r="CK194" s="74"/>
      <c r="CL194" s="73"/>
      <c r="CM194" s="73"/>
      <c r="CN194" s="73"/>
      <c r="CO194" s="73"/>
      <c r="CP194" s="73"/>
      <c r="CQ194" s="73"/>
      <c r="CR194" s="73"/>
      <c r="CS194" s="73"/>
      <c r="CT194" s="73"/>
      <c r="CU194" s="73"/>
      <c r="CV194" s="71"/>
      <c r="CW194" s="71"/>
      <c r="CX194" s="71"/>
      <c r="CY194" s="71"/>
      <c r="CZ194" s="71"/>
      <c r="DA194" s="71"/>
      <c r="DB194" s="71"/>
      <c r="DC194" s="71"/>
      <c r="DD194" s="71"/>
      <c r="DE194" s="71"/>
      <c r="DF194" s="71"/>
      <c r="DH194" s="28"/>
    </row>
    <row r="195" spans="1:112" s="19" customFormat="1" ht="98.25" customHeight="1" x14ac:dyDescent="0.2">
      <c r="A195" s="72"/>
      <c r="B195" s="77"/>
      <c r="C195" s="72"/>
      <c r="D195" s="72"/>
      <c r="E195" s="72"/>
      <c r="F195" s="77"/>
      <c r="G195" s="77"/>
      <c r="H195" s="77"/>
      <c r="I195" s="72"/>
      <c r="J195" s="72"/>
      <c r="K195" s="72"/>
      <c r="L195" s="77"/>
      <c r="M195" s="77"/>
      <c r="N195" s="77"/>
      <c r="O195" s="24" t="s">
        <v>670</v>
      </c>
      <c r="P195" s="24" t="s">
        <v>336</v>
      </c>
      <c r="Q195" s="24" t="s">
        <v>671</v>
      </c>
      <c r="R195" s="77"/>
      <c r="S195" s="77"/>
      <c r="T195" s="76"/>
      <c r="U195" s="76"/>
      <c r="V195" s="76"/>
      <c r="W195" s="76"/>
      <c r="X195" s="76"/>
      <c r="Y195" s="76"/>
      <c r="Z195" s="76"/>
      <c r="AA195" s="76"/>
      <c r="AB195" s="76"/>
      <c r="AC195" s="76"/>
      <c r="AD195" s="71"/>
      <c r="AE195" s="71"/>
      <c r="AF195" s="71"/>
      <c r="AG195" s="71"/>
      <c r="AH195" s="71"/>
      <c r="AI195" s="71"/>
      <c r="AJ195" s="71"/>
      <c r="AK195" s="71"/>
      <c r="AL195" s="71"/>
      <c r="AM195" s="71"/>
      <c r="AN195" s="71"/>
      <c r="AO195" s="71"/>
      <c r="AP195" s="71"/>
      <c r="AQ195" s="71"/>
      <c r="AR195" s="71"/>
      <c r="AS195" s="71"/>
      <c r="AT195" s="71"/>
      <c r="AU195" s="71"/>
      <c r="AV195" s="71"/>
      <c r="AW195" s="71"/>
      <c r="AX195" s="79"/>
      <c r="AY195" s="79"/>
      <c r="AZ195" s="79"/>
      <c r="BA195" s="79"/>
      <c r="BB195" s="79"/>
      <c r="BC195" s="79"/>
      <c r="BD195" s="79"/>
      <c r="BE195" s="79"/>
      <c r="BF195" s="75"/>
      <c r="BG195" s="75"/>
      <c r="BH195" s="74"/>
      <c r="BI195" s="74"/>
      <c r="BJ195" s="74"/>
      <c r="BK195" s="74"/>
      <c r="BL195" s="74"/>
      <c r="BM195" s="73"/>
      <c r="BN195" s="73"/>
      <c r="BO195" s="73"/>
      <c r="BP195" s="73"/>
      <c r="BQ195" s="73"/>
      <c r="BR195" s="73"/>
      <c r="BS195" s="73"/>
      <c r="BT195" s="73"/>
      <c r="BU195" s="73"/>
      <c r="BV195" s="73"/>
      <c r="BW195" s="73"/>
      <c r="BX195" s="73"/>
      <c r="BY195" s="73"/>
      <c r="BZ195" s="73"/>
      <c r="CA195" s="73"/>
      <c r="CB195" s="74"/>
      <c r="CC195" s="74"/>
      <c r="CD195" s="74"/>
      <c r="CE195" s="74"/>
      <c r="CF195" s="74"/>
      <c r="CG195" s="74"/>
      <c r="CH195" s="74"/>
      <c r="CI195" s="74"/>
      <c r="CJ195" s="74"/>
      <c r="CK195" s="74"/>
      <c r="CL195" s="73"/>
      <c r="CM195" s="73"/>
      <c r="CN195" s="73"/>
      <c r="CO195" s="73"/>
      <c r="CP195" s="73"/>
      <c r="CQ195" s="73"/>
      <c r="CR195" s="73"/>
      <c r="CS195" s="73"/>
      <c r="CT195" s="73"/>
      <c r="CU195" s="73"/>
      <c r="CV195" s="71"/>
      <c r="CW195" s="71"/>
      <c r="CX195" s="71"/>
      <c r="CY195" s="71"/>
      <c r="CZ195" s="71"/>
      <c r="DA195" s="71"/>
      <c r="DB195" s="71"/>
      <c r="DC195" s="71"/>
      <c r="DD195" s="71"/>
      <c r="DE195" s="71"/>
      <c r="DF195" s="71"/>
      <c r="DH195" s="28"/>
    </row>
    <row r="196" spans="1:112" s="19" customFormat="1" ht="98.25" customHeight="1" x14ac:dyDescent="0.2">
      <c r="A196" s="72"/>
      <c r="B196" s="77"/>
      <c r="C196" s="72"/>
      <c r="D196" s="72"/>
      <c r="E196" s="72"/>
      <c r="F196" s="77"/>
      <c r="G196" s="77"/>
      <c r="H196" s="77"/>
      <c r="I196" s="72"/>
      <c r="J196" s="72"/>
      <c r="K196" s="72"/>
      <c r="L196" s="77"/>
      <c r="M196" s="77"/>
      <c r="N196" s="77"/>
      <c r="O196" s="24" t="s">
        <v>672</v>
      </c>
      <c r="P196" s="24" t="s">
        <v>270</v>
      </c>
      <c r="Q196" s="24" t="s">
        <v>673</v>
      </c>
      <c r="R196" s="77"/>
      <c r="S196" s="77"/>
      <c r="T196" s="76"/>
      <c r="U196" s="76"/>
      <c r="V196" s="76"/>
      <c r="W196" s="76"/>
      <c r="X196" s="76"/>
      <c r="Y196" s="76"/>
      <c r="Z196" s="76"/>
      <c r="AA196" s="76"/>
      <c r="AB196" s="76"/>
      <c r="AC196" s="76"/>
      <c r="AD196" s="71"/>
      <c r="AE196" s="71"/>
      <c r="AF196" s="71"/>
      <c r="AG196" s="71"/>
      <c r="AH196" s="71"/>
      <c r="AI196" s="71"/>
      <c r="AJ196" s="71"/>
      <c r="AK196" s="71"/>
      <c r="AL196" s="71"/>
      <c r="AM196" s="71"/>
      <c r="AN196" s="71"/>
      <c r="AO196" s="71"/>
      <c r="AP196" s="71"/>
      <c r="AQ196" s="71"/>
      <c r="AR196" s="71"/>
      <c r="AS196" s="71"/>
      <c r="AT196" s="71"/>
      <c r="AU196" s="71"/>
      <c r="AV196" s="71"/>
      <c r="AW196" s="71"/>
      <c r="AX196" s="79"/>
      <c r="AY196" s="79"/>
      <c r="AZ196" s="79"/>
      <c r="BA196" s="79"/>
      <c r="BB196" s="79"/>
      <c r="BC196" s="79"/>
      <c r="BD196" s="79"/>
      <c r="BE196" s="79"/>
      <c r="BF196" s="75"/>
      <c r="BG196" s="75"/>
      <c r="BH196" s="74"/>
      <c r="BI196" s="74"/>
      <c r="BJ196" s="74"/>
      <c r="BK196" s="74"/>
      <c r="BL196" s="74"/>
      <c r="BM196" s="73"/>
      <c r="BN196" s="73"/>
      <c r="BO196" s="73"/>
      <c r="BP196" s="73"/>
      <c r="BQ196" s="73"/>
      <c r="BR196" s="73"/>
      <c r="BS196" s="73"/>
      <c r="BT196" s="73"/>
      <c r="BU196" s="73"/>
      <c r="BV196" s="73"/>
      <c r="BW196" s="73"/>
      <c r="BX196" s="73"/>
      <c r="BY196" s="73"/>
      <c r="BZ196" s="73"/>
      <c r="CA196" s="73"/>
      <c r="CB196" s="74"/>
      <c r="CC196" s="74"/>
      <c r="CD196" s="74"/>
      <c r="CE196" s="74"/>
      <c r="CF196" s="74"/>
      <c r="CG196" s="74"/>
      <c r="CH196" s="74"/>
      <c r="CI196" s="74"/>
      <c r="CJ196" s="74"/>
      <c r="CK196" s="74"/>
      <c r="CL196" s="73"/>
      <c r="CM196" s="73"/>
      <c r="CN196" s="73"/>
      <c r="CO196" s="73"/>
      <c r="CP196" s="73"/>
      <c r="CQ196" s="73"/>
      <c r="CR196" s="73"/>
      <c r="CS196" s="73"/>
      <c r="CT196" s="73"/>
      <c r="CU196" s="73"/>
      <c r="CV196" s="71"/>
      <c r="CW196" s="71"/>
      <c r="CX196" s="71"/>
      <c r="CY196" s="71"/>
      <c r="CZ196" s="71"/>
      <c r="DA196" s="71"/>
      <c r="DB196" s="71"/>
      <c r="DC196" s="71"/>
      <c r="DD196" s="71"/>
      <c r="DE196" s="71"/>
      <c r="DF196" s="71"/>
      <c r="DH196" s="28"/>
    </row>
    <row r="197" spans="1:112" s="19" customFormat="1" ht="98.25" customHeight="1" x14ac:dyDescent="0.2">
      <c r="A197" s="72"/>
      <c r="B197" s="77"/>
      <c r="C197" s="72"/>
      <c r="D197" s="72"/>
      <c r="E197" s="72"/>
      <c r="F197" s="77"/>
      <c r="G197" s="77"/>
      <c r="H197" s="77"/>
      <c r="I197" s="72"/>
      <c r="J197" s="72"/>
      <c r="K197" s="72"/>
      <c r="L197" s="77"/>
      <c r="M197" s="77"/>
      <c r="N197" s="77"/>
      <c r="O197" s="24" t="s">
        <v>674</v>
      </c>
      <c r="P197" s="24" t="s">
        <v>675</v>
      </c>
      <c r="Q197" s="24" t="s">
        <v>676</v>
      </c>
      <c r="R197" s="77"/>
      <c r="S197" s="77"/>
      <c r="T197" s="76"/>
      <c r="U197" s="76"/>
      <c r="V197" s="76"/>
      <c r="W197" s="76"/>
      <c r="X197" s="76"/>
      <c r="Y197" s="76"/>
      <c r="Z197" s="76"/>
      <c r="AA197" s="76"/>
      <c r="AB197" s="76"/>
      <c r="AC197" s="76"/>
      <c r="AD197" s="71"/>
      <c r="AE197" s="71"/>
      <c r="AF197" s="71"/>
      <c r="AG197" s="71"/>
      <c r="AH197" s="71"/>
      <c r="AI197" s="71"/>
      <c r="AJ197" s="71"/>
      <c r="AK197" s="71"/>
      <c r="AL197" s="71"/>
      <c r="AM197" s="71"/>
      <c r="AN197" s="71"/>
      <c r="AO197" s="71"/>
      <c r="AP197" s="71"/>
      <c r="AQ197" s="71"/>
      <c r="AR197" s="71"/>
      <c r="AS197" s="71"/>
      <c r="AT197" s="71"/>
      <c r="AU197" s="71"/>
      <c r="AV197" s="71"/>
      <c r="AW197" s="71"/>
      <c r="AX197" s="79"/>
      <c r="AY197" s="79"/>
      <c r="AZ197" s="79"/>
      <c r="BA197" s="79"/>
      <c r="BB197" s="79"/>
      <c r="BC197" s="79"/>
      <c r="BD197" s="79"/>
      <c r="BE197" s="79"/>
      <c r="BF197" s="75"/>
      <c r="BG197" s="75"/>
      <c r="BH197" s="74"/>
      <c r="BI197" s="74"/>
      <c r="BJ197" s="74"/>
      <c r="BK197" s="74"/>
      <c r="BL197" s="74"/>
      <c r="BM197" s="73"/>
      <c r="BN197" s="73"/>
      <c r="BO197" s="73"/>
      <c r="BP197" s="73"/>
      <c r="BQ197" s="73"/>
      <c r="BR197" s="73"/>
      <c r="BS197" s="73"/>
      <c r="BT197" s="73"/>
      <c r="BU197" s="73"/>
      <c r="BV197" s="73"/>
      <c r="BW197" s="73"/>
      <c r="BX197" s="73"/>
      <c r="BY197" s="73"/>
      <c r="BZ197" s="73"/>
      <c r="CA197" s="73"/>
      <c r="CB197" s="74"/>
      <c r="CC197" s="74"/>
      <c r="CD197" s="74"/>
      <c r="CE197" s="74"/>
      <c r="CF197" s="74"/>
      <c r="CG197" s="74"/>
      <c r="CH197" s="74"/>
      <c r="CI197" s="74"/>
      <c r="CJ197" s="74"/>
      <c r="CK197" s="74"/>
      <c r="CL197" s="73"/>
      <c r="CM197" s="73"/>
      <c r="CN197" s="73"/>
      <c r="CO197" s="73"/>
      <c r="CP197" s="73"/>
      <c r="CQ197" s="73"/>
      <c r="CR197" s="73"/>
      <c r="CS197" s="73"/>
      <c r="CT197" s="73"/>
      <c r="CU197" s="73"/>
      <c r="CV197" s="71"/>
      <c r="CW197" s="71"/>
      <c r="CX197" s="71"/>
      <c r="CY197" s="71"/>
      <c r="CZ197" s="71"/>
      <c r="DA197" s="71"/>
      <c r="DB197" s="71"/>
      <c r="DC197" s="71"/>
      <c r="DD197" s="71"/>
      <c r="DE197" s="71"/>
      <c r="DF197" s="71"/>
      <c r="DH197" s="28"/>
    </row>
    <row r="198" spans="1:112" s="19" customFormat="1" ht="98.25" customHeight="1" x14ac:dyDescent="0.2">
      <c r="A198" s="72"/>
      <c r="B198" s="77"/>
      <c r="C198" s="72"/>
      <c r="D198" s="72"/>
      <c r="E198" s="72"/>
      <c r="F198" s="77"/>
      <c r="G198" s="77"/>
      <c r="H198" s="77"/>
      <c r="I198" s="72"/>
      <c r="J198" s="72"/>
      <c r="K198" s="72"/>
      <c r="L198" s="77"/>
      <c r="M198" s="77"/>
      <c r="N198" s="77"/>
      <c r="O198" s="24" t="s">
        <v>677</v>
      </c>
      <c r="P198" s="24" t="s">
        <v>276</v>
      </c>
      <c r="Q198" s="24" t="s">
        <v>678</v>
      </c>
      <c r="R198" s="77"/>
      <c r="S198" s="77"/>
      <c r="T198" s="76"/>
      <c r="U198" s="76"/>
      <c r="V198" s="76"/>
      <c r="W198" s="76"/>
      <c r="X198" s="76"/>
      <c r="Y198" s="76"/>
      <c r="Z198" s="76"/>
      <c r="AA198" s="76"/>
      <c r="AB198" s="76"/>
      <c r="AC198" s="76"/>
      <c r="AD198" s="71"/>
      <c r="AE198" s="71"/>
      <c r="AF198" s="71"/>
      <c r="AG198" s="71"/>
      <c r="AH198" s="71"/>
      <c r="AI198" s="71"/>
      <c r="AJ198" s="71"/>
      <c r="AK198" s="71"/>
      <c r="AL198" s="71"/>
      <c r="AM198" s="71"/>
      <c r="AN198" s="71"/>
      <c r="AO198" s="71"/>
      <c r="AP198" s="71"/>
      <c r="AQ198" s="71"/>
      <c r="AR198" s="71"/>
      <c r="AS198" s="71"/>
      <c r="AT198" s="71"/>
      <c r="AU198" s="71"/>
      <c r="AV198" s="71"/>
      <c r="AW198" s="71"/>
      <c r="AX198" s="79"/>
      <c r="AY198" s="79"/>
      <c r="AZ198" s="79"/>
      <c r="BA198" s="79"/>
      <c r="BB198" s="79"/>
      <c r="BC198" s="79"/>
      <c r="BD198" s="79"/>
      <c r="BE198" s="79"/>
      <c r="BF198" s="75"/>
      <c r="BG198" s="75"/>
      <c r="BH198" s="74"/>
      <c r="BI198" s="74"/>
      <c r="BJ198" s="74"/>
      <c r="BK198" s="74"/>
      <c r="BL198" s="74"/>
      <c r="BM198" s="73"/>
      <c r="BN198" s="73"/>
      <c r="BO198" s="73"/>
      <c r="BP198" s="73"/>
      <c r="BQ198" s="73"/>
      <c r="BR198" s="73"/>
      <c r="BS198" s="73"/>
      <c r="BT198" s="73"/>
      <c r="BU198" s="73"/>
      <c r="BV198" s="73"/>
      <c r="BW198" s="73"/>
      <c r="BX198" s="73"/>
      <c r="BY198" s="73"/>
      <c r="BZ198" s="73"/>
      <c r="CA198" s="73"/>
      <c r="CB198" s="74"/>
      <c r="CC198" s="74"/>
      <c r="CD198" s="74"/>
      <c r="CE198" s="74"/>
      <c r="CF198" s="74"/>
      <c r="CG198" s="74"/>
      <c r="CH198" s="74"/>
      <c r="CI198" s="74"/>
      <c r="CJ198" s="74"/>
      <c r="CK198" s="74"/>
      <c r="CL198" s="73"/>
      <c r="CM198" s="73"/>
      <c r="CN198" s="73"/>
      <c r="CO198" s="73"/>
      <c r="CP198" s="73"/>
      <c r="CQ198" s="73"/>
      <c r="CR198" s="73"/>
      <c r="CS198" s="73"/>
      <c r="CT198" s="73"/>
      <c r="CU198" s="73"/>
      <c r="CV198" s="71"/>
      <c r="CW198" s="71"/>
      <c r="CX198" s="71"/>
      <c r="CY198" s="71"/>
      <c r="CZ198" s="71"/>
      <c r="DA198" s="71"/>
      <c r="DB198" s="71"/>
      <c r="DC198" s="71"/>
      <c r="DD198" s="71"/>
      <c r="DE198" s="71"/>
      <c r="DF198" s="71"/>
      <c r="DH198" s="28"/>
    </row>
    <row r="199" spans="1:112" s="19" customFormat="1" ht="98.25" customHeight="1" x14ac:dyDescent="0.2">
      <c r="A199" s="72"/>
      <c r="B199" s="77"/>
      <c r="C199" s="72"/>
      <c r="D199" s="72"/>
      <c r="E199" s="72"/>
      <c r="F199" s="77"/>
      <c r="G199" s="77"/>
      <c r="H199" s="77"/>
      <c r="I199" s="72"/>
      <c r="J199" s="72"/>
      <c r="K199" s="72"/>
      <c r="L199" s="77"/>
      <c r="M199" s="77"/>
      <c r="N199" s="77"/>
      <c r="O199" s="24" t="s">
        <v>679</v>
      </c>
      <c r="P199" s="24" t="s">
        <v>680</v>
      </c>
      <c r="Q199" s="24" t="s">
        <v>681</v>
      </c>
      <c r="R199" s="77"/>
      <c r="S199" s="77"/>
      <c r="T199" s="76"/>
      <c r="U199" s="76"/>
      <c r="V199" s="76"/>
      <c r="W199" s="76"/>
      <c r="X199" s="76"/>
      <c r="Y199" s="76"/>
      <c r="Z199" s="76"/>
      <c r="AA199" s="76"/>
      <c r="AB199" s="76"/>
      <c r="AC199" s="76"/>
      <c r="AD199" s="71"/>
      <c r="AE199" s="71"/>
      <c r="AF199" s="71"/>
      <c r="AG199" s="71"/>
      <c r="AH199" s="71"/>
      <c r="AI199" s="71"/>
      <c r="AJ199" s="71"/>
      <c r="AK199" s="71"/>
      <c r="AL199" s="71"/>
      <c r="AM199" s="71"/>
      <c r="AN199" s="71"/>
      <c r="AO199" s="71"/>
      <c r="AP199" s="71"/>
      <c r="AQ199" s="71"/>
      <c r="AR199" s="71"/>
      <c r="AS199" s="71"/>
      <c r="AT199" s="71"/>
      <c r="AU199" s="71"/>
      <c r="AV199" s="71"/>
      <c r="AW199" s="71"/>
      <c r="AX199" s="79"/>
      <c r="AY199" s="79"/>
      <c r="AZ199" s="79"/>
      <c r="BA199" s="79"/>
      <c r="BB199" s="79"/>
      <c r="BC199" s="79"/>
      <c r="BD199" s="79"/>
      <c r="BE199" s="79"/>
      <c r="BF199" s="75"/>
      <c r="BG199" s="75"/>
      <c r="BH199" s="74"/>
      <c r="BI199" s="74"/>
      <c r="BJ199" s="74"/>
      <c r="BK199" s="74"/>
      <c r="BL199" s="74"/>
      <c r="BM199" s="73"/>
      <c r="BN199" s="73"/>
      <c r="BO199" s="73"/>
      <c r="BP199" s="73"/>
      <c r="BQ199" s="73"/>
      <c r="BR199" s="73"/>
      <c r="BS199" s="73"/>
      <c r="BT199" s="73"/>
      <c r="BU199" s="73"/>
      <c r="BV199" s="73"/>
      <c r="BW199" s="73"/>
      <c r="BX199" s="73"/>
      <c r="BY199" s="73"/>
      <c r="BZ199" s="73"/>
      <c r="CA199" s="73"/>
      <c r="CB199" s="74"/>
      <c r="CC199" s="74"/>
      <c r="CD199" s="74"/>
      <c r="CE199" s="74"/>
      <c r="CF199" s="74"/>
      <c r="CG199" s="74"/>
      <c r="CH199" s="74"/>
      <c r="CI199" s="74"/>
      <c r="CJ199" s="74"/>
      <c r="CK199" s="74"/>
      <c r="CL199" s="73"/>
      <c r="CM199" s="73"/>
      <c r="CN199" s="73"/>
      <c r="CO199" s="73"/>
      <c r="CP199" s="73"/>
      <c r="CQ199" s="73"/>
      <c r="CR199" s="73"/>
      <c r="CS199" s="73"/>
      <c r="CT199" s="73"/>
      <c r="CU199" s="73"/>
      <c r="CV199" s="71"/>
      <c r="CW199" s="71"/>
      <c r="CX199" s="71"/>
      <c r="CY199" s="71"/>
      <c r="CZ199" s="71"/>
      <c r="DA199" s="71"/>
      <c r="DB199" s="71"/>
      <c r="DC199" s="71"/>
      <c r="DD199" s="71"/>
      <c r="DE199" s="71"/>
      <c r="DF199" s="71"/>
      <c r="DH199" s="28"/>
    </row>
    <row r="200" spans="1:112" s="19" customFormat="1" ht="98.25" customHeight="1" x14ac:dyDescent="0.2">
      <c r="A200" s="72" t="s">
        <v>682</v>
      </c>
      <c r="B200" s="77" t="s">
        <v>683</v>
      </c>
      <c r="C200" s="24" t="s">
        <v>647</v>
      </c>
      <c r="D200" s="24" t="s">
        <v>648</v>
      </c>
      <c r="E200" s="24" t="s">
        <v>649</v>
      </c>
      <c r="F200" s="77"/>
      <c r="G200" s="77"/>
      <c r="H200" s="77"/>
      <c r="I200" s="24" t="s">
        <v>650</v>
      </c>
      <c r="J200" s="24" t="s">
        <v>684</v>
      </c>
      <c r="K200" s="24" t="s">
        <v>651</v>
      </c>
      <c r="L200" s="77"/>
      <c r="M200" s="77"/>
      <c r="N200" s="77"/>
      <c r="O200" s="24" t="s">
        <v>245</v>
      </c>
      <c r="P200" s="24" t="s">
        <v>78</v>
      </c>
      <c r="Q200" s="24" t="s">
        <v>246</v>
      </c>
      <c r="R200" s="77" t="s">
        <v>45</v>
      </c>
      <c r="S200" s="77" t="s">
        <v>685</v>
      </c>
      <c r="T200" s="76">
        <v>193728.03</v>
      </c>
      <c r="U200" s="76">
        <v>192232.5</v>
      </c>
      <c r="V200" s="76">
        <v>0</v>
      </c>
      <c r="W200" s="76">
        <v>0</v>
      </c>
      <c r="X200" s="76">
        <v>0</v>
      </c>
      <c r="Y200" s="76">
        <v>0</v>
      </c>
      <c r="Z200" s="76">
        <v>0</v>
      </c>
      <c r="AA200" s="76">
        <v>0</v>
      </c>
      <c r="AB200" s="76">
        <v>193728.03</v>
      </c>
      <c r="AC200" s="76">
        <v>192232.5</v>
      </c>
      <c r="AD200" s="71">
        <v>276600.13</v>
      </c>
      <c r="AE200" s="71">
        <v>1556</v>
      </c>
      <c r="AF200" s="71">
        <v>8535.7000000000007</v>
      </c>
      <c r="AG200" s="71">
        <v>0</v>
      </c>
      <c r="AH200" s="71">
        <v>266508.43</v>
      </c>
      <c r="AI200" s="71">
        <v>268483.03000000003</v>
      </c>
      <c r="AJ200" s="71">
        <v>0</v>
      </c>
      <c r="AK200" s="71">
        <v>0</v>
      </c>
      <c r="AL200" s="71">
        <v>0</v>
      </c>
      <c r="AM200" s="71">
        <v>268483.03000000003</v>
      </c>
      <c r="AN200" s="71">
        <v>268483.03000000003</v>
      </c>
      <c r="AO200" s="71">
        <v>0</v>
      </c>
      <c r="AP200" s="71">
        <v>0</v>
      </c>
      <c r="AQ200" s="71" t="s">
        <v>81</v>
      </c>
      <c r="AR200" s="71">
        <v>268483.03000000003</v>
      </c>
      <c r="AS200" s="71">
        <v>268483.03000000003</v>
      </c>
      <c r="AT200" s="71">
        <v>0</v>
      </c>
      <c r="AU200" s="71">
        <v>0</v>
      </c>
      <c r="AV200" s="71">
        <v>0</v>
      </c>
      <c r="AW200" s="71">
        <v>268483.03000000003</v>
      </c>
      <c r="AX200" s="79">
        <v>193728.03</v>
      </c>
      <c r="AY200" s="79">
        <v>192232.5</v>
      </c>
      <c r="AZ200" s="79">
        <v>0</v>
      </c>
      <c r="BA200" s="79">
        <v>0</v>
      </c>
      <c r="BB200" s="79">
        <v>0</v>
      </c>
      <c r="BC200" s="79">
        <v>0</v>
      </c>
      <c r="BD200" s="79">
        <v>0</v>
      </c>
      <c r="BE200" s="79">
        <v>0</v>
      </c>
      <c r="BF200" s="79">
        <v>193728</v>
      </c>
      <c r="BG200" s="79">
        <v>192232.5</v>
      </c>
      <c r="BH200" s="74">
        <v>276600.13</v>
      </c>
      <c r="BI200" s="74">
        <v>1556</v>
      </c>
      <c r="BJ200" s="74">
        <v>8535.7000000000007</v>
      </c>
      <c r="BK200" s="74">
        <v>0</v>
      </c>
      <c r="BL200" s="74">
        <v>266508.43</v>
      </c>
      <c r="BM200" s="74">
        <v>268483.03000000003</v>
      </c>
      <c r="BN200" s="74">
        <v>0</v>
      </c>
      <c r="BO200" s="74">
        <v>0</v>
      </c>
      <c r="BP200" s="74">
        <v>0</v>
      </c>
      <c r="BQ200" s="74">
        <v>268483.03000000003</v>
      </c>
      <c r="BR200" s="74">
        <v>268483.03000000003</v>
      </c>
      <c r="BS200" s="74">
        <v>0</v>
      </c>
      <c r="BT200" s="74">
        <v>0</v>
      </c>
      <c r="BU200" s="74">
        <v>0</v>
      </c>
      <c r="BV200" s="74">
        <v>268483.03000000003</v>
      </c>
      <c r="BW200" s="74">
        <v>268483.03000000003</v>
      </c>
      <c r="BX200" s="74">
        <v>0</v>
      </c>
      <c r="BY200" s="74">
        <v>0</v>
      </c>
      <c r="BZ200" s="74">
        <v>0</v>
      </c>
      <c r="CA200" s="74">
        <v>268483.03000000003</v>
      </c>
      <c r="CB200" s="74">
        <v>193728.03</v>
      </c>
      <c r="CC200" s="74">
        <v>0</v>
      </c>
      <c r="CD200" s="74">
        <v>0</v>
      </c>
      <c r="CE200" s="74">
        <v>0</v>
      </c>
      <c r="CF200" s="74">
        <v>193728.03</v>
      </c>
      <c r="CG200" s="74">
        <v>276600.13</v>
      </c>
      <c r="CH200" s="74">
        <v>1556</v>
      </c>
      <c r="CI200" s="74">
        <v>8535.7000000000007</v>
      </c>
      <c r="CJ200" s="74">
        <v>0</v>
      </c>
      <c r="CK200" s="74">
        <v>266508.43</v>
      </c>
      <c r="CL200" s="74">
        <v>268483.03000000003</v>
      </c>
      <c r="CM200" s="74">
        <v>0</v>
      </c>
      <c r="CN200" s="74">
        <v>0</v>
      </c>
      <c r="CO200" s="74">
        <v>0</v>
      </c>
      <c r="CP200" s="74">
        <v>268483.03000000003</v>
      </c>
      <c r="CQ200" s="74">
        <v>193728</v>
      </c>
      <c r="CR200" s="74">
        <v>0</v>
      </c>
      <c r="CS200" s="74">
        <v>0</v>
      </c>
      <c r="CT200" s="74">
        <v>0</v>
      </c>
      <c r="CU200" s="74">
        <v>193728</v>
      </c>
      <c r="CV200" s="71">
        <v>276600.13</v>
      </c>
      <c r="CW200" s="71">
        <v>1556</v>
      </c>
      <c r="CX200" s="71">
        <v>8535.7000000000007</v>
      </c>
      <c r="CY200" s="71">
        <v>0</v>
      </c>
      <c r="CZ200" s="71">
        <v>266508.43</v>
      </c>
      <c r="DA200" s="71">
        <v>268483.03000000003</v>
      </c>
      <c r="DB200" s="71">
        <v>0</v>
      </c>
      <c r="DC200" s="71">
        <v>0</v>
      </c>
      <c r="DD200" s="71">
        <v>0</v>
      </c>
      <c r="DE200" s="71">
        <v>268483.03000000003</v>
      </c>
      <c r="DF200" s="71" t="s">
        <v>82</v>
      </c>
      <c r="DH200" s="28"/>
    </row>
    <row r="201" spans="1:112" s="19" customFormat="1" ht="98.25" customHeight="1" x14ac:dyDescent="0.2">
      <c r="A201" s="72"/>
      <c r="B201" s="77"/>
      <c r="C201" s="72" t="s">
        <v>191</v>
      </c>
      <c r="D201" s="72" t="s">
        <v>653</v>
      </c>
      <c r="E201" s="72" t="s">
        <v>193</v>
      </c>
      <c r="F201" s="77"/>
      <c r="G201" s="77"/>
      <c r="H201" s="77"/>
      <c r="I201" s="72" t="s">
        <v>654</v>
      </c>
      <c r="J201" s="72" t="s">
        <v>686</v>
      </c>
      <c r="K201" s="72" t="s">
        <v>656</v>
      </c>
      <c r="L201" s="77"/>
      <c r="M201" s="77"/>
      <c r="N201" s="77"/>
      <c r="O201" s="24" t="s">
        <v>687</v>
      </c>
      <c r="P201" s="24" t="s">
        <v>87</v>
      </c>
      <c r="Q201" s="24" t="s">
        <v>612</v>
      </c>
      <c r="R201" s="77"/>
      <c r="S201" s="77"/>
      <c r="T201" s="76"/>
      <c r="U201" s="76"/>
      <c r="V201" s="76"/>
      <c r="W201" s="76"/>
      <c r="X201" s="76"/>
      <c r="Y201" s="76"/>
      <c r="Z201" s="76"/>
      <c r="AA201" s="76"/>
      <c r="AB201" s="76"/>
      <c r="AC201" s="76"/>
      <c r="AD201" s="71"/>
      <c r="AE201" s="71"/>
      <c r="AF201" s="71"/>
      <c r="AG201" s="71"/>
      <c r="AH201" s="71"/>
      <c r="AI201" s="71"/>
      <c r="AJ201" s="71"/>
      <c r="AK201" s="71"/>
      <c r="AL201" s="71"/>
      <c r="AM201" s="71"/>
      <c r="AN201" s="71"/>
      <c r="AO201" s="71"/>
      <c r="AP201" s="71"/>
      <c r="AQ201" s="71"/>
      <c r="AR201" s="71"/>
      <c r="AS201" s="71"/>
      <c r="AT201" s="71"/>
      <c r="AU201" s="71"/>
      <c r="AV201" s="71"/>
      <c r="AW201" s="71"/>
      <c r="AX201" s="79"/>
      <c r="AY201" s="79"/>
      <c r="AZ201" s="79"/>
      <c r="BA201" s="79"/>
      <c r="BB201" s="79"/>
      <c r="BC201" s="79"/>
      <c r="BD201" s="79"/>
      <c r="BE201" s="79"/>
      <c r="BF201" s="79"/>
      <c r="BG201" s="79"/>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1"/>
      <c r="CW201" s="71"/>
      <c r="CX201" s="71"/>
      <c r="CY201" s="71"/>
      <c r="CZ201" s="71"/>
      <c r="DA201" s="71"/>
      <c r="DB201" s="71"/>
      <c r="DC201" s="71"/>
      <c r="DD201" s="71"/>
      <c r="DE201" s="71"/>
      <c r="DF201" s="71"/>
      <c r="DH201" s="28"/>
    </row>
    <row r="202" spans="1:112" s="19" customFormat="1" ht="98.25" customHeight="1" x14ac:dyDescent="0.2">
      <c r="A202" s="72"/>
      <c r="B202" s="77"/>
      <c r="C202" s="72"/>
      <c r="D202" s="72"/>
      <c r="E202" s="72"/>
      <c r="F202" s="77"/>
      <c r="G202" s="77"/>
      <c r="H202" s="77"/>
      <c r="I202" s="72"/>
      <c r="J202" s="72"/>
      <c r="K202" s="72"/>
      <c r="L202" s="77"/>
      <c r="M202" s="77"/>
      <c r="N202" s="77"/>
      <c r="O202" s="24" t="s">
        <v>688</v>
      </c>
      <c r="P202" s="24" t="s">
        <v>90</v>
      </c>
      <c r="Q202" s="24" t="s">
        <v>308</v>
      </c>
      <c r="R202" s="77"/>
      <c r="S202" s="77"/>
      <c r="T202" s="76"/>
      <c r="U202" s="76"/>
      <c r="V202" s="76"/>
      <c r="W202" s="76"/>
      <c r="X202" s="76"/>
      <c r="Y202" s="76"/>
      <c r="Z202" s="76"/>
      <c r="AA202" s="76"/>
      <c r="AB202" s="76"/>
      <c r="AC202" s="76"/>
      <c r="AD202" s="71"/>
      <c r="AE202" s="71"/>
      <c r="AF202" s="71"/>
      <c r="AG202" s="71"/>
      <c r="AH202" s="71"/>
      <c r="AI202" s="71"/>
      <c r="AJ202" s="71"/>
      <c r="AK202" s="71"/>
      <c r="AL202" s="71"/>
      <c r="AM202" s="71"/>
      <c r="AN202" s="71"/>
      <c r="AO202" s="71"/>
      <c r="AP202" s="71"/>
      <c r="AQ202" s="71"/>
      <c r="AR202" s="71"/>
      <c r="AS202" s="71"/>
      <c r="AT202" s="71"/>
      <c r="AU202" s="71"/>
      <c r="AV202" s="71"/>
      <c r="AW202" s="71"/>
      <c r="AX202" s="79"/>
      <c r="AY202" s="79"/>
      <c r="AZ202" s="79"/>
      <c r="BA202" s="79"/>
      <c r="BB202" s="79"/>
      <c r="BC202" s="79"/>
      <c r="BD202" s="79"/>
      <c r="BE202" s="79"/>
      <c r="BF202" s="79"/>
      <c r="BG202" s="79"/>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1"/>
      <c r="CW202" s="71"/>
      <c r="CX202" s="71"/>
      <c r="CY202" s="71"/>
      <c r="CZ202" s="71"/>
      <c r="DA202" s="71"/>
      <c r="DB202" s="71"/>
      <c r="DC202" s="71"/>
      <c r="DD202" s="71"/>
      <c r="DE202" s="71"/>
      <c r="DF202" s="71"/>
      <c r="DH202" s="28"/>
    </row>
    <row r="203" spans="1:112" s="19" customFormat="1" ht="98.25" customHeight="1" x14ac:dyDescent="0.2">
      <c r="A203" s="72"/>
      <c r="B203" s="77"/>
      <c r="C203" s="72"/>
      <c r="D203" s="72"/>
      <c r="E203" s="72"/>
      <c r="F203" s="77"/>
      <c r="G203" s="77"/>
      <c r="H203" s="77"/>
      <c r="I203" s="72"/>
      <c r="J203" s="72"/>
      <c r="K203" s="72"/>
      <c r="L203" s="77"/>
      <c r="M203" s="77"/>
      <c r="N203" s="77"/>
      <c r="O203" s="24" t="s">
        <v>689</v>
      </c>
      <c r="P203" s="24" t="s">
        <v>310</v>
      </c>
      <c r="Q203" s="24" t="s">
        <v>690</v>
      </c>
      <c r="R203" s="77"/>
      <c r="S203" s="77"/>
      <c r="T203" s="76"/>
      <c r="U203" s="76"/>
      <c r="V203" s="76"/>
      <c r="W203" s="76"/>
      <c r="X203" s="76"/>
      <c r="Y203" s="76"/>
      <c r="Z203" s="76"/>
      <c r="AA203" s="76"/>
      <c r="AB203" s="76"/>
      <c r="AC203" s="76"/>
      <c r="AD203" s="71"/>
      <c r="AE203" s="71"/>
      <c r="AF203" s="71"/>
      <c r="AG203" s="71"/>
      <c r="AH203" s="71"/>
      <c r="AI203" s="71"/>
      <c r="AJ203" s="71"/>
      <c r="AK203" s="71"/>
      <c r="AL203" s="71"/>
      <c r="AM203" s="71"/>
      <c r="AN203" s="71"/>
      <c r="AO203" s="71"/>
      <c r="AP203" s="71"/>
      <c r="AQ203" s="71"/>
      <c r="AR203" s="71"/>
      <c r="AS203" s="71"/>
      <c r="AT203" s="71"/>
      <c r="AU203" s="71"/>
      <c r="AV203" s="71"/>
      <c r="AW203" s="71"/>
      <c r="AX203" s="79"/>
      <c r="AY203" s="79"/>
      <c r="AZ203" s="79"/>
      <c r="BA203" s="79"/>
      <c r="BB203" s="79"/>
      <c r="BC203" s="79"/>
      <c r="BD203" s="79"/>
      <c r="BE203" s="79"/>
      <c r="BF203" s="79"/>
      <c r="BG203" s="79"/>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1"/>
      <c r="CW203" s="71"/>
      <c r="CX203" s="71"/>
      <c r="CY203" s="71"/>
      <c r="CZ203" s="71"/>
      <c r="DA203" s="71"/>
      <c r="DB203" s="71"/>
      <c r="DC203" s="71"/>
      <c r="DD203" s="71"/>
      <c r="DE203" s="71"/>
      <c r="DF203" s="71"/>
      <c r="DH203" s="28"/>
    </row>
    <row r="204" spans="1:112" s="19" customFormat="1" ht="98.25" customHeight="1" x14ac:dyDescent="0.2">
      <c r="A204" s="72"/>
      <c r="B204" s="77"/>
      <c r="C204" s="72"/>
      <c r="D204" s="72"/>
      <c r="E204" s="72"/>
      <c r="F204" s="77"/>
      <c r="G204" s="77"/>
      <c r="H204" s="77"/>
      <c r="I204" s="72"/>
      <c r="J204" s="72"/>
      <c r="K204" s="72"/>
      <c r="L204" s="77"/>
      <c r="M204" s="77"/>
      <c r="N204" s="77"/>
      <c r="O204" s="24" t="s">
        <v>691</v>
      </c>
      <c r="P204" s="24" t="s">
        <v>692</v>
      </c>
      <c r="Q204" s="24" t="s">
        <v>693</v>
      </c>
      <c r="R204" s="77"/>
      <c r="S204" s="77"/>
      <c r="T204" s="76"/>
      <c r="U204" s="76"/>
      <c r="V204" s="76"/>
      <c r="W204" s="76"/>
      <c r="X204" s="76"/>
      <c r="Y204" s="76"/>
      <c r="Z204" s="76"/>
      <c r="AA204" s="76"/>
      <c r="AB204" s="76"/>
      <c r="AC204" s="76"/>
      <c r="AD204" s="71"/>
      <c r="AE204" s="71"/>
      <c r="AF204" s="71"/>
      <c r="AG204" s="71"/>
      <c r="AH204" s="71"/>
      <c r="AI204" s="71"/>
      <c r="AJ204" s="71"/>
      <c r="AK204" s="71"/>
      <c r="AL204" s="71"/>
      <c r="AM204" s="71"/>
      <c r="AN204" s="71"/>
      <c r="AO204" s="71"/>
      <c r="AP204" s="71"/>
      <c r="AQ204" s="71"/>
      <c r="AR204" s="71"/>
      <c r="AS204" s="71"/>
      <c r="AT204" s="71"/>
      <c r="AU204" s="71"/>
      <c r="AV204" s="71"/>
      <c r="AW204" s="71"/>
      <c r="AX204" s="79"/>
      <c r="AY204" s="79"/>
      <c r="AZ204" s="79"/>
      <c r="BA204" s="79"/>
      <c r="BB204" s="79"/>
      <c r="BC204" s="79"/>
      <c r="BD204" s="79"/>
      <c r="BE204" s="79"/>
      <c r="BF204" s="79"/>
      <c r="BG204" s="79"/>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1"/>
      <c r="CW204" s="71"/>
      <c r="CX204" s="71"/>
      <c r="CY204" s="71"/>
      <c r="CZ204" s="71"/>
      <c r="DA204" s="71"/>
      <c r="DB204" s="71"/>
      <c r="DC204" s="71"/>
      <c r="DD204" s="71"/>
      <c r="DE204" s="71"/>
      <c r="DF204" s="71"/>
      <c r="DH204" s="28"/>
    </row>
    <row r="205" spans="1:112" s="19" customFormat="1" ht="98.25" customHeight="1" x14ac:dyDescent="0.2">
      <c r="A205" s="72"/>
      <c r="B205" s="77"/>
      <c r="C205" s="72"/>
      <c r="D205" s="72"/>
      <c r="E205" s="72"/>
      <c r="F205" s="77"/>
      <c r="G205" s="77"/>
      <c r="H205" s="77"/>
      <c r="I205" s="72"/>
      <c r="J205" s="72"/>
      <c r="K205" s="72"/>
      <c r="L205" s="77"/>
      <c r="M205" s="77"/>
      <c r="N205" s="77"/>
      <c r="O205" s="24" t="s">
        <v>694</v>
      </c>
      <c r="P205" s="24" t="s">
        <v>695</v>
      </c>
      <c r="Q205" s="24" t="s">
        <v>696</v>
      </c>
      <c r="R205" s="77"/>
      <c r="S205" s="77"/>
      <c r="T205" s="76"/>
      <c r="U205" s="76"/>
      <c r="V205" s="76"/>
      <c r="W205" s="76"/>
      <c r="X205" s="76"/>
      <c r="Y205" s="76"/>
      <c r="Z205" s="76"/>
      <c r="AA205" s="76"/>
      <c r="AB205" s="76"/>
      <c r="AC205" s="76"/>
      <c r="AD205" s="71"/>
      <c r="AE205" s="71"/>
      <c r="AF205" s="71"/>
      <c r="AG205" s="71"/>
      <c r="AH205" s="71"/>
      <c r="AI205" s="71"/>
      <c r="AJ205" s="71"/>
      <c r="AK205" s="71"/>
      <c r="AL205" s="71"/>
      <c r="AM205" s="71"/>
      <c r="AN205" s="71"/>
      <c r="AO205" s="71"/>
      <c r="AP205" s="71"/>
      <c r="AQ205" s="71"/>
      <c r="AR205" s="71"/>
      <c r="AS205" s="71"/>
      <c r="AT205" s="71"/>
      <c r="AU205" s="71"/>
      <c r="AV205" s="71"/>
      <c r="AW205" s="71"/>
      <c r="AX205" s="79"/>
      <c r="AY205" s="79"/>
      <c r="AZ205" s="79"/>
      <c r="BA205" s="79"/>
      <c r="BB205" s="79"/>
      <c r="BC205" s="79"/>
      <c r="BD205" s="79"/>
      <c r="BE205" s="79"/>
      <c r="BF205" s="79"/>
      <c r="BG205" s="79"/>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1"/>
      <c r="CW205" s="71"/>
      <c r="CX205" s="71"/>
      <c r="CY205" s="71"/>
      <c r="CZ205" s="71"/>
      <c r="DA205" s="71"/>
      <c r="DB205" s="71"/>
      <c r="DC205" s="71"/>
      <c r="DD205" s="71"/>
      <c r="DE205" s="71"/>
      <c r="DF205" s="71"/>
      <c r="DH205" s="28"/>
    </row>
    <row r="206" spans="1:112" s="19" customFormat="1" ht="98.25" customHeight="1" x14ac:dyDescent="0.2">
      <c r="A206" s="72"/>
      <c r="B206" s="77"/>
      <c r="C206" s="72"/>
      <c r="D206" s="72"/>
      <c r="E206" s="72"/>
      <c r="F206" s="77"/>
      <c r="G206" s="77"/>
      <c r="H206" s="77"/>
      <c r="I206" s="72"/>
      <c r="J206" s="72"/>
      <c r="K206" s="72"/>
      <c r="L206" s="77"/>
      <c r="M206" s="77"/>
      <c r="N206" s="77"/>
      <c r="O206" s="24" t="s">
        <v>697</v>
      </c>
      <c r="P206" s="24" t="s">
        <v>553</v>
      </c>
      <c r="Q206" s="24" t="s">
        <v>698</v>
      </c>
      <c r="R206" s="77"/>
      <c r="S206" s="77"/>
      <c r="T206" s="76"/>
      <c r="U206" s="76"/>
      <c r="V206" s="76"/>
      <c r="W206" s="76"/>
      <c r="X206" s="76"/>
      <c r="Y206" s="76"/>
      <c r="Z206" s="76"/>
      <c r="AA206" s="76"/>
      <c r="AB206" s="76"/>
      <c r="AC206" s="76"/>
      <c r="AD206" s="71"/>
      <c r="AE206" s="71"/>
      <c r="AF206" s="71"/>
      <c r="AG206" s="71"/>
      <c r="AH206" s="71"/>
      <c r="AI206" s="71"/>
      <c r="AJ206" s="71"/>
      <c r="AK206" s="71"/>
      <c r="AL206" s="71"/>
      <c r="AM206" s="71"/>
      <c r="AN206" s="71"/>
      <c r="AO206" s="71"/>
      <c r="AP206" s="71"/>
      <c r="AQ206" s="71"/>
      <c r="AR206" s="71"/>
      <c r="AS206" s="71"/>
      <c r="AT206" s="71"/>
      <c r="AU206" s="71"/>
      <c r="AV206" s="71"/>
      <c r="AW206" s="71"/>
      <c r="AX206" s="79"/>
      <c r="AY206" s="79"/>
      <c r="AZ206" s="79"/>
      <c r="BA206" s="79"/>
      <c r="BB206" s="79"/>
      <c r="BC206" s="79"/>
      <c r="BD206" s="79"/>
      <c r="BE206" s="79"/>
      <c r="BF206" s="79"/>
      <c r="BG206" s="79"/>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1"/>
      <c r="CW206" s="71"/>
      <c r="CX206" s="71"/>
      <c r="CY206" s="71"/>
      <c r="CZ206" s="71"/>
      <c r="DA206" s="71"/>
      <c r="DB206" s="71"/>
      <c r="DC206" s="71"/>
      <c r="DD206" s="71"/>
      <c r="DE206" s="71"/>
      <c r="DF206" s="71"/>
      <c r="DH206" s="28"/>
    </row>
    <row r="207" spans="1:112" s="19" customFormat="1" ht="98.25" customHeight="1" x14ac:dyDescent="0.2">
      <c r="A207" s="72"/>
      <c r="B207" s="77"/>
      <c r="C207" s="72"/>
      <c r="D207" s="72"/>
      <c r="E207" s="72"/>
      <c r="F207" s="77"/>
      <c r="G207" s="77"/>
      <c r="H207" s="77"/>
      <c r="I207" s="72"/>
      <c r="J207" s="72"/>
      <c r="K207" s="72"/>
      <c r="L207" s="77"/>
      <c r="M207" s="77"/>
      <c r="N207" s="77"/>
      <c r="O207" s="24" t="s">
        <v>699</v>
      </c>
      <c r="P207" s="24" t="s">
        <v>107</v>
      </c>
      <c r="Q207" s="24" t="s">
        <v>700</v>
      </c>
      <c r="R207" s="77"/>
      <c r="S207" s="77"/>
      <c r="T207" s="76"/>
      <c r="U207" s="76"/>
      <c r="V207" s="76"/>
      <c r="W207" s="76"/>
      <c r="X207" s="76"/>
      <c r="Y207" s="76"/>
      <c r="Z207" s="76"/>
      <c r="AA207" s="76"/>
      <c r="AB207" s="76"/>
      <c r="AC207" s="76"/>
      <c r="AD207" s="71"/>
      <c r="AE207" s="71"/>
      <c r="AF207" s="71"/>
      <c r="AG207" s="71"/>
      <c r="AH207" s="71"/>
      <c r="AI207" s="71"/>
      <c r="AJ207" s="71"/>
      <c r="AK207" s="71"/>
      <c r="AL207" s="71"/>
      <c r="AM207" s="71"/>
      <c r="AN207" s="71"/>
      <c r="AO207" s="71"/>
      <c r="AP207" s="71"/>
      <c r="AQ207" s="71"/>
      <c r="AR207" s="71"/>
      <c r="AS207" s="71"/>
      <c r="AT207" s="71"/>
      <c r="AU207" s="71"/>
      <c r="AV207" s="71"/>
      <c r="AW207" s="71"/>
      <c r="AX207" s="79"/>
      <c r="AY207" s="79"/>
      <c r="AZ207" s="79"/>
      <c r="BA207" s="79"/>
      <c r="BB207" s="79"/>
      <c r="BC207" s="79"/>
      <c r="BD207" s="79"/>
      <c r="BE207" s="79"/>
      <c r="BF207" s="79"/>
      <c r="BG207" s="79"/>
      <c r="BH207" s="74"/>
      <c r="BI207" s="74"/>
      <c r="BJ207" s="74"/>
      <c r="BK207" s="74"/>
      <c r="BL207" s="74"/>
      <c r="BM207" s="74"/>
      <c r="BN207" s="74"/>
      <c r="BO207" s="74"/>
      <c r="BP207" s="74"/>
      <c r="BQ207" s="74"/>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1"/>
      <c r="CW207" s="71"/>
      <c r="CX207" s="71"/>
      <c r="CY207" s="71"/>
      <c r="CZ207" s="71"/>
      <c r="DA207" s="71"/>
      <c r="DB207" s="71"/>
      <c r="DC207" s="71"/>
      <c r="DD207" s="71"/>
      <c r="DE207" s="71"/>
      <c r="DF207" s="71"/>
      <c r="DH207" s="28"/>
    </row>
    <row r="208" spans="1:112" s="38" customFormat="1" ht="98.25" customHeight="1" x14ac:dyDescent="0.2">
      <c r="A208" s="29" t="s">
        <v>701</v>
      </c>
      <c r="B208" s="33" t="s">
        <v>702</v>
      </c>
      <c r="C208" s="29" t="s">
        <v>74</v>
      </c>
      <c r="D208" s="29" t="s">
        <v>703</v>
      </c>
      <c r="E208" s="29" t="s">
        <v>76</v>
      </c>
      <c r="F208" s="33"/>
      <c r="G208" s="33"/>
      <c r="H208" s="33"/>
      <c r="I208" s="33"/>
      <c r="J208" s="33"/>
      <c r="K208" s="33"/>
      <c r="L208" s="33"/>
      <c r="M208" s="33"/>
      <c r="N208" s="33"/>
      <c r="O208" s="33"/>
      <c r="P208" s="33"/>
      <c r="Q208" s="33"/>
      <c r="R208" s="33"/>
      <c r="S208" s="34" t="s">
        <v>704</v>
      </c>
      <c r="T208" s="25">
        <v>0</v>
      </c>
      <c r="U208" s="25">
        <v>0</v>
      </c>
      <c r="V208" s="25"/>
      <c r="W208" s="25"/>
      <c r="X208" s="25"/>
      <c r="Y208" s="25"/>
      <c r="Z208" s="25"/>
      <c r="AA208" s="25"/>
      <c r="AB208" s="25">
        <v>0</v>
      </c>
      <c r="AC208" s="25">
        <v>0</v>
      </c>
      <c r="AD208" s="27">
        <v>12646</v>
      </c>
      <c r="AE208" s="27"/>
      <c r="AF208" s="27"/>
      <c r="AG208" s="27"/>
      <c r="AH208" s="27">
        <v>12646</v>
      </c>
      <c r="AI208" s="27">
        <v>17500</v>
      </c>
      <c r="AJ208" s="27"/>
      <c r="AK208" s="27"/>
      <c r="AL208" s="27"/>
      <c r="AM208" s="27">
        <v>17500</v>
      </c>
      <c r="AN208" s="27">
        <v>0</v>
      </c>
      <c r="AO208" s="27"/>
      <c r="AP208" s="27"/>
      <c r="AQ208" s="27"/>
      <c r="AR208" s="27">
        <v>0</v>
      </c>
      <c r="AS208" s="27">
        <v>0</v>
      </c>
      <c r="AT208" s="27"/>
      <c r="AU208" s="27"/>
      <c r="AV208" s="27"/>
      <c r="AW208" s="27">
        <v>0</v>
      </c>
      <c r="AX208" s="26">
        <v>0</v>
      </c>
      <c r="AY208" s="26">
        <v>0</v>
      </c>
      <c r="AZ208" s="26"/>
      <c r="BA208" s="26"/>
      <c r="BB208" s="26"/>
      <c r="BC208" s="26"/>
      <c r="BD208" s="26"/>
      <c r="BE208" s="26"/>
      <c r="BF208" s="35">
        <v>0</v>
      </c>
      <c r="BG208" s="35">
        <v>0</v>
      </c>
      <c r="BH208" s="36">
        <v>12646</v>
      </c>
      <c r="BI208" s="36"/>
      <c r="BJ208" s="36"/>
      <c r="BK208" s="36"/>
      <c r="BL208" s="36">
        <v>12646</v>
      </c>
      <c r="BM208" s="36">
        <v>17500</v>
      </c>
      <c r="BN208" s="36"/>
      <c r="BO208" s="36"/>
      <c r="BP208" s="36"/>
      <c r="BQ208" s="36">
        <v>17500</v>
      </c>
      <c r="BR208" s="36">
        <v>0</v>
      </c>
      <c r="BS208" s="36"/>
      <c r="BT208" s="36"/>
      <c r="BU208" s="36"/>
      <c r="BV208" s="36">
        <v>0</v>
      </c>
      <c r="BW208" s="36">
        <v>0</v>
      </c>
      <c r="BX208" s="36"/>
      <c r="BY208" s="36"/>
      <c r="BZ208" s="36"/>
      <c r="CA208" s="36">
        <v>0</v>
      </c>
      <c r="CB208" s="37">
        <v>0</v>
      </c>
      <c r="CC208" s="37"/>
      <c r="CD208" s="37"/>
      <c r="CE208" s="37"/>
      <c r="CF208" s="37">
        <v>0</v>
      </c>
      <c r="CG208" s="36">
        <v>12646</v>
      </c>
      <c r="CH208" s="36"/>
      <c r="CI208" s="36"/>
      <c r="CJ208" s="36"/>
      <c r="CK208" s="36">
        <v>12646</v>
      </c>
      <c r="CL208" s="36">
        <v>17500</v>
      </c>
      <c r="CM208" s="36"/>
      <c r="CN208" s="36"/>
      <c r="CO208" s="36"/>
      <c r="CP208" s="36">
        <v>17500</v>
      </c>
      <c r="CQ208" s="36">
        <v>0</v>
      </c>
      <c r="CR208" s="36"/>
      <c r="CS208" s="36"/>
      <c r="CT208" s="36"/>
      <c r="CU208" s="36">
        <v>0</v>
      </c>
      <c r="CV208" s="27">
        <v>12646</v>
      </c>
      <c r="CW208" s="27"/>
      <c r="CX208" s="27"/>
      <c r="CY208" s="27"/>
      <c r="CZ208" s="27">
        <v>12646</v>
      </c>
      <c r="DA208" s="27">
        <v>17500</v>
      </c>
      <c r="DB208" s="27"/>
      <c r="DC208" s="27"/>
      <c r="DD208" s="27"/>
      <c r="DE208" s="27">
        <v>17500</v>
      </c>
      <c r="DF208" s="27" t="s">
        <v>82</v>
      </c>
      <c r="DH208" s="39"/>
    </row>
    <row r="209" spans="1:112" s="19" customFormat="1" ht="98.25" customHeight="1" x14ac:dyDescent="0.2">
      <c r="A209" s="72" t="s">
        <v>705</v>
      </c>
      <c r="B209" s="77" t="s">
        <v>706</v>
      </c>
      <c r="C209" s="72" t="s">
        <v>74</v>
      </c>
      <c r="D209" s="72" t="s">
        <v>707</v>
      </c>
      <c r="E209" s="72" t="s">
        <v>76</v>
      </c>
      <c r="F209" s="77"/>
      <c r="G209" s="77"/>
      <c r="H209" s="77"/>
      <c r="I209" s="77"/>
      <c r="J209" s="77"/>
      <c r="K209" s="77"/>
      <c r="L209" s="77"/>
      <c r="M209" s="77"/>
      <c r="N209" s="77"/>
      <c r="O209" s="24" t="s">
        <v>77</v>
      </c>
      <c r="P209" s="24" t="s">
        <v>78</v>
      </c>
      <c r="Q209" s="24" t="s">
        <v>79</v>
      </c>
      <c r="R209" s="77" t="s">
        <v>45</v>
      </c>
      <c r="S209" s="77" t="s">
        <v>708</v>
      </c>
      <c r="T209" s="76">
        <v>19363.27</v>
      </c>
      <c r="U209" s="76">
        <v>19120.150000000001</v>
      </c>
      <c r="V209" s="76">
        <v>0</v>
      </c>
      <c r="W209" s="76">
        <v>0</v>
      </c>
      <c r="X209" s="76">
        <v>0</v>
      </c>
      <c r="Y209" s="76">
        <v>0</v>
      </c>
      <c r="Z209" s="76">
        <v>0</v>
      </c>
      <c r="AA209" s="76">
        <v>0</v>
      </c>
      <c r="AB209" s="76">
        <v>19363.27</v>
      </c>
      <c r="AC209" s="76">
        <v>19120.150000000001</v>
      </c>
      <c r="AD209" s="71">
        <v>23215.09</v>
      </c>
      <c r="AE209" s="71">
        <v>0</v>
      </c>
      <c r="AF209" s="71">
        <v>0</v>
      </c>
      <c r="AG209" s="71">
        <v>0</v>
      </c>
      <c r="AH209" s="71">
        <v>23215.09</v>
      </c>
      <c r="AI209" s="71">
        <v>23775.59</v>
      </c>
      <c r="AJ209" s="71">
        <v>0</v>
      </c>
      <c r="AK209" s="71">
        <v>0</v>
      </c>
      <c r="AL209" s="71">
        <v>0</v>
      </c>
      <c r="AM209" s="71">
        <v>23775.59</v>
      </c>
      <c r="AN209" s="71">
        <v>23826.39</v>
      </c>
      <c r="AO209" s="71">
        <v>0</v>
      </c>
      <c r="AP209" s="71">
        <v>0</v>
      </c>
      <c r="AQ209" s="71" t="s">
        <v>81</v>
      </c>
      <c r="AR209" s="71">
        <v>23826.39</v>
      </c>
      <c r="AS209" s="71">
        <v>23826.39</v>
      </c>
      <c r="AT209" s="71">
        <v>0</v>
      </c>
      <c r="AU209" s="71">
        <v>0</v>
      </c>
      <c r="AV209" s="71">
        <v>0</v>
      </c>
      <c r="AW209" s="71">
        <v>23826.39</v>
      </c>
      <c r="AX209" s="79">
        <v>19363.3</v>
      </c>
      <c r="AY209" s="79">
        <v>19120.099999999999</v>
      </c>
      <c r="AZ209" s="79">
        <v>0</v>
      </c>
      <c r="BA209" s="79">
        <v>0</v>
      </c>
      <c r="BB209" s="79">
        <v>0</v>
      </c>
      <c r="BC209" s="79">
        <v>0</v>
      </c>
      <c r="BD209" s="79">
        <v>0</v>
      </c>
      <c r="BE209" s="79">
        <v>0</v>
      </c>
      <c r="BF209" s="79">
        <v>19363.3</v>
      </c>
      <c r="BG209" s="79">
        <v>19120.099999999999</v>
      </c>
      <c r="BH209" s="74">
        <v>23215.09</v>
      </c>
      <c r="BI209" s="74">
        <v>0</v>
      </c>
      <c r="BJ209" s="74">
        <v>0</v>
      </c>
      <c r="BK209" s="74">
        <v>0</v>
      </c>
      <c r="BL209" s="74">
        <v>23215.09</v>
      </c>
      <c r="BM209" s="74">
        <v>23775.59</v>
      </c>
      <c r="BN209" s="74">
        <v>0</v>
      </c>
      <c r="BO209" s="74">
        <v>0</v>
      </c>
      <c r="BP209" s="74">
        <v>0</v>
      </c>
      <c r="BQ209" s="74">
        <v>23775.59</v>
      </c>
      <c r="BR209" s="74">
        <v>23826.39</v>
      </c>
      <c r="BS209" s="74">
        <v>0</v>
      </c>
      <c r="BT209" s="74">
        <v>0</v>
      </c>
      <c r="BU209" s="74">
        <v>0</v>
      </c>
      <c r="BV209" s="74">
        <v>23826.39</v>
      </c>
      <c r="BW209" s="74">
        <v>23826.39</v>
      </c>
      <c r="BX209" s="74">
        <v>0</v>
      </c>
      <c r="BY209" s="74">
        <v>0</v>
      </c>
      <c r="BZ209" s="74">
        <v>0</v>
      </c>
      <c r="CA209" s="74">
        <v>23826.39</v>
      </c>
      <c r="CB209" s="74">
        <v>19363.27</v>
      </c>
      <c r="CC209" s="74">
        <v>0</v>
      </c>
      <c r="CD209" s="74">
        <v>0</v>
      </c>
      <c r="CE209" s="74">
        <v>0</v>
      </c>
      <c r="CF209" s="74">
        <v>19363.27</v>
      </c>
      <c r="CG209" s="74">
        <v>23215.09</v>
      </c>
      <c r="CH209" s="74">
        <v>0</v>
      </c>
      <c r="CI209" s="74">
        <v>0</v>
      </c>
      <c r="CJ209" s="74">
        <v>0</v>
      </c>
      <c r="CK209" s="74">
        <v>23215.09</v>
      </c>
      <c r="CL209" s="74">
        <v>23775.59</v>
      </c>
      <c r="CM209" s="74">
        <v>0</v>
      </c>
      <c r="CN209" s="74">
        <v>0</v>
      </c>
      <c r="CO209" s="74">
        <v>0</v>
      </c>
      <c r="CP209" s="74">
        <v>23775.59</v>
      </c>
      <c r="CQ209" s="74">
        <v>19363.3</v>
      </c>
      <c r="CR209" s="74">
        <v>0</v>
      </c>
      <c r="CS209" s="74">
        <v>0</v>
      </c>
      <c r="CT209" s="74">
        <v>0</v>
      </c>
      <c r="CU209" s="74">
        <v>19363.3</v>
      </c>
      <c r="CV209" s="71">
        <v>23215.09</v>
      </c>
      <c r="CW209" s="71">
        <v>0</v>
      </c>
      <c r="CX209" s="71">
        <v>0</v>
      </c>
      <c r="CY209" s="71">
        <v>0</v>
      </c>
      <c r="CZ209" s="71">
        <v>23215.09</v>
      </c>
      <c r="DA209" s="71">
        <v>23775.59</v>
      </c>
      <c r="DB209" s="71">
        <v>0</v>
      </c>
      <c r="DC209" s="71">
        <v>0</v>
      </c>
      <c r="DD209" s="71">
        <v>0</v>
      </c>
      <c r="DE209" s="71">
        <v>23775.59</v>
      </c>
      <c r="DF209" s="71" t="s">
        <v>82</v>
      </c>
      <c r="DH209" s="28"/>
    </row>
    <row r="210" spans="1:112" s="19" customFormat="1" ht="98.25" customHeight="1" x14ac:dyDescent="0.2">
      <c r="A210" s="72"/>
      <c r="B210" s="77"/>
      <c r="C210" s="72"/>
      <c r="D210" s="72"/>
      <c r="E210" s="72"/>
      <c r="F210" s="77"/>
      <c r="G210" s="77"/>
      <c r="H210" s="77"/>
      <c r="I210" s="77"/>
      <c r="J210" s="77"/>
      <c r="K210" s="77"/>
      <c r="L210" s="77"/>
      <c r="M210" s="77"/>
      <c r="N210" s="77"/>
      <c r="O210" s="24" t="s">
        <v>709</v>
      </c>
      <c r="P210" s="24" t="s">
        <v>87</v>
      </c>
      <c r="Q210" s="24" t="s">
        <v>710</v>
      </c>
      <c r="R210" s="77"/>
      <c r="S210" s="77"/>
      <c r="T210" s="76"/>
      <c r="U210" s="76"/>
      <c r="V210" s="76"/>
      <c r="W210" s="76"/>
      <c r="X210" s="76"/>
      <c r="Y210" s="76"/>
      <c r="Z210" s="76"/>
      <c r="AA210" s="76"/>
      <c r="AB210" s="76"/>
      <c r="AC210" s="76"/>
      <c r="AD210" s="71"/>
      <c r="AE210" s="71"/>
      <c r="AF210" s="71"/>
      <c r="AG210" s="71"/>
      <c r="AH210" s="71"/>
      <c r="AI210" s="71"/>
      <c r="AJ210" s="71"/>
      <c r="AK210" s="71"/>
      <c r="AL210" s="71"/>
      <c r="AM210" s="71"/>
      <c r="AN210" s="71"/>
      <c r="AO210" s="71"/>
      <c r="AP210" s="71"/>
      <c r="AQ210" s="71"/>
      <c r="AR210" s="71"/>
      <c r="AS210" s="71"/>
      <c r="AT210" s="71"/>
      <c r="AU210" s="71"/>
      <c r="AV210" s="71"/>
      <c r="AW210" s="71"/>
      <c r="AX210" s="79"/>
      <c r="AY210" s="79"/>
      <c r="AZ210" s="79"/>
      <c r="BA210" s="79"/>
      <c r="BB210" s="79"/>
      <c r="BC210" s="79"/>
      <c r="BD210" s="79"/>
      <c r="BE210" s="79"/>
      <c r="BF210" s="79"/>
      <c r="BG210" s="79"/>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1"/>
      <c r="CW210" s="71"/>
      <c r="CX210" s="71"/>
      <c r="CY210" s="71"/>
      <c r="CZ210" s="71"/>
      <c r="DA210" s="71"/>
      <c r="DB210" s="71"/>
      <c r="DC210" s="71"/>
      <c r="DD210" s="71"/>
      <c r="DE210" s="71"/>
      <c r="DF210" s="71"/>
      <c r="DH210" s="28"/>
    </row>
    <row r="211" spans="1:112" s="19" customFormat="1" ht="98.25" customHeight="1" x14ac:dyDescent="0.2">
      <c r="A211" s="72"/>
      <c r="B211" s="77"/>
      <c r="C211" s="72"/>
      <c r="D211" s="72"/>
      <c r="E211" s="72"/>
      <c r="F211" s="77"/>
      <c r="G211" s="77"/>
      <c r="H211" s="77"/>
      <c r="I211" s="77"/>
      <c r="J211" s="77"/>
      <c r="K211" s="77"/>
      <c r="L211" s="77"/>
      <c r="M211" s="77"/>
      <c r="N211" s="77"/>
      <c r="O211" s="24" t="s">
        <v>711</v>
      </c>
      <c r="P211" s="24" t="s">
        <v>254</v>
      </c>
      <c r="Q211" s="24" t="s">
        <v>712</v>
      </c>
      <c r="R211" s="77"/>
      <c r="S211" s="77"/>
      <c r="T211" s="76"/>
      <c r="U211" s="76"/>
      <c r="V211" s="76"/>
      <c r="W211" s="76"/>
      <c r="X211" s="76"/>
      <c r="Y211" s="76"/>
      <c r="Z211" s="76"/>
      <c r="AA211" s="76"/>
      <c r="AB211" s="76"/>
      <c r="AC211" s="76"/>
      <c r="AD211" s="71"/>
      <c r="AE211" s="71"/>
      <c r="AF211" s="71"/>
      <c r="AG211" s="71"/>
      <c r="AH211" s="71"/>
      <c r="AI211" s="71"/>
      <c r="AJ211" s="71"/>
      <c r="AK211" s="71"/>
      <c r="AL211" s="71"/>
      <c r="AM211" s="71"/>
      <c r="AN211" s="71"/>
      <c r="AO211" s="71"/>
      <c r="AP211" s="71"/>
      <c r="AQ211" s="71"/>
      <c r="AR211" s="71"/>
      <c r="AS211" s="71"/>
      <c r="AT211" s="71"/>
      <c r="AU211" s="71"/>
      <c r="AV211" s="71"/>
      <c r="AW211" s="71"/>
      <c r="AX211" s="79"/>
      <c r="AY211" s="79"/>
      <c r="AZ211" s="79"/>
      <c r="BA211" s="79"/>
      <c r="BB211" s="79"/>
      <c r="BC211" s="79"/>
      <c r="BD211" s="79"/>
      <c r="BE211" s="79"/>
      <c r="BF211" s="79"/>
      <c r="BG211" s="79"/>
      <c r="BH211" s="74"/>
      <c r="BI211" s="74"/>
      <c r="BJ211" s="74"/>
      <c r="BK211" s="74"/>
      <c r="BL211" s="74"/>
      <c r="BM211" s="74"/>
      <c r="BN211" s="74"/>
      <c r="BO211" s="74"/>
      <c r="BP211" s="74"/>
      <c r="BQ211" s="74"/>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1"/>
      <c r="CW211" s="71"/>
      <c r="CX211" s="71"/>
      <c r="CY211" s="71"/>
      <c r="CZ211" s="71"/>
      <c r="DA211" s="71"/>
      <c r="DB211" s="71"/>
      <c r="DC211" s="71"/>
      <c r="DD211" s="71"/>
      <c r="DE211" s="71"/>
      <c r="DF211" s="71"/>
      <c r="DH211" s="28"/>
    </row>
    <row r="212" spans="1:112" s="19" customFormat="1" ht="98.25" customHeight="1" x14ac:dyDescent="0.2">
      <c r="A212" s="72"/>
      <c r="B212" s="77"/>
      <c r="C212" s="72"/>
      <c r="D212" s="72"/>
      <c r="E212" s="72"/>
      <c r="F212" s="77"/>
      <c r="G212" s="77"/>
      <c r="H212" s="77"/>
      <c r="I212" s="77"/>
      <c r="J212" s="77"/>
      <c r="K212" s="77"/>
      <c r="L212" s="77"/>
      <c r="M212" s="77"/>
      <c r="N212" s="77"/>
      <c r="O212" s="24" t="s">
        <v>713</v>
      </c>
      <c r="P212" s="24" t="s">
        <v>95</v>
      </c>
      <c r="Q212" s="24" t="s">
        <v>714</v>
      </c>
      <c r="R212" s="77"/>
      <c r="S212" s="77"/>
      <c r="T212" s="76"/>
      <c r="U212" s="76"/>
      <c r="V212" s="76"/>
      <c r="W212" s="76"/>
      <c r="X212" s="76"/>
      <c r="Y212" s="76"/>
      <c r="Z212" s="76"/>
      <c r="AA212" s="76"/>
      <c r="AB212" s="76"/>
      <c r="AC212" s="76"/>
      <c r="AD212" s="71"/>
      <c r="AE212" s="71"/>
      <c r="AF212" s="71"/>
      <c r="AG212" s="71"/>
      <c r="AH212" s="71"/>
      <c r="AI212" s="71"/>
      <c r="AJ212" s="71"/>
      <c r="AK212" s="71"/>
      <c r="AL212" s="71"/>
      <c r="AM212" s="71"/>
      <c r="AN212" s="71"/>
      <c r="AO212" s="71"/>
      <c r="AP212" s="71"/>
      <c r="AQ212" s="71"/>
      <c r="AR212" s="71"/>
      <c r="AS212" s="71"/>
      <c r="AT212" s="71"/>
      <c r="AU212" s="71"/>
      <c r="AV212" s="71"/>
      <c r="AW212" s="71"/>
      <c r="AX212" s="79"/>
      <c r="AY212" s="79"/>
      <c r="AZ212" s="79"/>
      <c r="BA212" s="79"/>
      <c r="BB212" s="79"/>
      <c r="BC212" s="79"/>
      <c r="BD212" s="79"/>
      <c r="BE212" s="79"/>
      <c r="BF212" s="79"/>
      <c r="BG212" s="79"/>
      <c r="BH212" s="74"/>
      <c r="BI212" s="74"/>
      <c r="BJ212" s="74"/>
      <c r="BK212" s="74"/>
      <c r="BL212" s="74"/>
      <c r="BM212" s="74"/>
      <c r="BN212" s="74"/>
      <c r="BO212" s="74"/>
      <c r="BP212" s="74"/>
      <c r="BQ212" s="74"/>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1"/>
      <c r="CW212" s="71"/>
      <c r="CX212" s="71"/>
      <c r="CY212" s="71"/>
      <c r="CZ212" s="71"/>
      <c r="DA212" s="71"/>
      <c r="DB212" s="71"/>
      <c r="DC212" s="71"/>
      <c r="DD212" s="71"/>
      <c r="DE212" s="71"/>
      <c r="DF212" s="71"/>
      <c r="DH212" s="28"/>
    </row>
    <row r="213" spans="1:112" s="19" customFormat="1" ht="98.25" customHeight="1" x14ac:dyDescent="0.2">
      <c r="A213" s="72"/>
      <c r="B213" s="77"/>
      <c r="C213" s="72"/>
      <c r="D213" s="72"/>
      <c r="E213" s="72"/>
      <c r="F213" s="77"/>
      <c r="G213" s="77"/>
      <c r="H213" s="77"/>
      <c r="I213" s="77"/>
      <c r="J213" s="77"/>
      <c r="K213" s="77"/>
      <c r="L213" s="77"/>
      <c r="M213" s="77"/>
      <c r="N213" s="77"/>
      <c r="O213" s="24" t="s">
        <v>715</v>
      </c>
      <c r="P213" s="24" t="s">
        <v>351</v>
      </c>
      <c r="Q213" s="24" t="s">
        <v>716</v>
      </c>
      <c r="R213" s="77"/>
      <c r="S213" s="77"/>
      <c r="T213" s="76"/>
      <c r="U213" s="76"/>
      <c r="V213" s="76"/>
      <c r="W213" s="76"/>
      <c r="X213" s="76"/>
      <c r="Y213" s="76"/>
      <c r="Z213" s="76"/>
      <c r="AA213" s="76"/>
      <c r="AB213" s="76"/>
      <c r="AC213" s="76"/>
      <c r="AD213" s="71"/>
      <c r="AE213" s="71"/>
      <c r="AF213" s="71"/>
      <c r="AG213" s="71"/>
      <c r="AH213" s="71"/>
      <c r="AI213" s="71"/>
      <c r="AJ213" s="71"/>
      <c r="AK213" s="71"/>
      <c r="AL213" s="71"/>
      <c r="AM213" s="71"/>
      <c r="AN213" s="71"/>
      <c r="AO213" s="71"/>
      <c r="AP213" s="71"/>
      <c r="AQ213" s="71"/>
      <c r="AR213" s="71"/>
      <c r="AS213" s="71"/>
      <c r="AT213" s="71"/>
      <c r="AU213" s="71"/>
      <c r="AV213" s="71"/>
      <c r="AW213" s="71"/>
      <c r="AX213" s="79"/>
      <c r="AY213" s="79"/>
      <c r="AZ213" s="79"/>
      <c r="BA213" s="79"/>
      <c r="BB213" s="79"/>
      <c r="BC213" s="79"/>
      <c r="BD213" s="79"/>
      <c r="BE213" s="79"/>
      <c r="BF213" s="79"/>
      <c r="BG213" s="79"/>
      <c r="BH213" s="74"/>
      <c r="BI213" s="74"/>
      <c r="BJ213" s="74"/>
      <c r="BK213" s="74"/>
      <c r="BL213" s="74"/>
      <c r="BM213" s="74"/>
      <c r="BN213" s="74"/>
      <c r="BO213" s="74"/>
      <c r="BP213" s="74"/>
      <c r="BQ213" s="74"/>
      <c r="BR213" s="74"/>
      <c r="BS213" s="74"/>
      <c r="BT213" s="74"/>
      <c r="BU213" s="74"/>
      <c r="BV213" s="74"/>
      <c r="BW213" s="74"/>
      <c r="BX213" s="74"/>
      <c r="BY213" s="74"/>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1"/>
      <c r="CW213" s="71"/>
      <c r="CX213" s="71"/>
      <c r="CY213" s="71"/>
      <c r="CZ213" s="71"/>
      <c r="DA213" s="71"/>
      <c r="DB213" s="71"/>
      <c r="DC213" s="71"/>
      <c r="DD213" s="71"/>
      <c r="DE213" s="71"/>
      <c r="DF213" s="71"/>
      <c r="DH213" s="28"/>
    </row>
    <row r="214" spans="1:112" s="19" customFormat="1" ht="98.25" customHeight="1" x14ac:dyDescent="0.2">
      <c r="A214" s="72"/>
      <c r="B214" s="77"/>
      <c r="C214" s="72"/>
      <c r="D214" s="72"/>
      <c r="E214" s="72"/>
      <c r="F214" s="77"/>
      <c r="G214" s="77"/>
      <c r="H214" s="77"/>
      <c r="I214" s="77"/>
      <c r="J214" s="77"/>
      <c r="K214" s="77"/>
      <c r="L214" s="77"/>
      <c r="M214" s="77"/>
      <c r="N214" s="77"/>
      <c r="O214" s="24" t="s">
        <v>717</v>
      </c>
      <c r="P214" s="24" t="s">
        <v>718</v>
      </c>
      <c r="Q214" s="24" t="s">
        <v>719</v>
      </c>
      <c r="R214" s="77"/>
      <c r="S214" s="77"/>
      <c r="T214" s="76"/>
      <c r="U214" s="76"/>
      <c r="V214" s="76"/>
      <c r="W214" s="76"/>
      <c r="X214" s="76"/>
      <c r="Y214" s="76"/>
      <c r="Z214" s="76"/>
      <c r="AA214" s="76"/>
      <c r="AB214" s="76"/>
      <c r="AC214" s="76"/>
      <c r="AD214" s="71"/>
      <c r="AE214" s="71"/>
      <c r="AF214" s="71"/>
      <c r="AG214" s="71"/>
      <c r="AH214" s="71"/>
      <c r="AI214" s="71"/>
      <c r="AJ214" s="71"/>
      <c r="AK214" s="71"/>
      <c r="AL214" s="71"/>
      <c r="AM214" s="71"/>
      <c r="AN214" s="71"/>
      <c r="AO214" s="71"/>
      <c r="AP214" s="71"/>
      <c r="AQ214" s="71"/>
      <c r="AR214" s="71"/>
      <c r="AS214" s="71"/>
      <c r="AT214" s="71"/>
      <c r="AU214" s="71"/>
      <c r="AV214" s="71"/>
      <c r="AW214" s="71"/>
      <c r="AX214" s="79"/>
      <c r="AY214" s="79"/>
      <c r="AZ214" s="79"/>
      <c r="BA214" s="79"/>
      <c r="BB214" s="79"/>
      <c r="BC214" s="79"/>
      <c r="BD214" s="79"/>
      <c r="BE214" s="79"/>
      <c r="BF214" s="79"/>
      <c r="BG214" s="79"/>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1"/>
      <c r="CW214" s="71"/>
      <c r="CX214" s="71"/>
      <c r="CY214" s="71"/>
      <c r="CZ214" s="71"/>
      <c r="DA214" s="71"/>
      <c r="DB214" s="71"/>
      <c r="DC214" s="71"/>
      <c r="DD214" s="71"/>
      <c r="DE214" s="71"/>
      <c r="DF214" s="71"/>
      <c r="DH214" s="28"/>
    </row>
    <row r="215" spans="1:112" s="19" customFormat="1" ht="98.25" customHeight="1" x14ac:dyDescent="0.2">
      <c r="A215" s="72" t="s">
        <v>720</v>
      </c>
      <c r="B215" s="77" t="s">
        <v>721</v>
      </c>
      <c r="C215" s="24" t="s">
        <v>722</v>
      </c>
      <c r="D215" s="24" t="s">
        <v>78</v>
      </c>
      <c r="E215" s="24" t="s">
        <v>723</v>
      </c>
      <c r="F215" s="77"/>
      <c r="G215" s="77"/>
      <c r="H215" s="77"/>
      <c r="I215" s="77"/>
      <c r="J215" s="77"/>
      <c r="K215" s="77"/>
      <c r="L215" s="77"/>
      <c r="M215" s="77"/>
      <c r="N215" s="77"/>
      <c r="O215" s="24" t="s">
        <v>77</v>
      </c>
      <c r="P215" s="24" t="s">
        <v>78</v>
      </c>
      <c r="Q215" s="24" t="s">
        <v>79</v>
      </c>
      <c r="R215" s="77" t="s">
        <v>45</v>
      </c>
      <c r="S215" s="77" t="s">
        <v>724</v>
      </c>
      <c r="T215" s="76">
        <v>630678.04</v>
      </c>
      <c r="U215" s="76">
        <v>626054.79</v>
      </c>
      <c r="V215" s="76">
        <v>0</v>
      </c>
      <c r="W215" s="76">
        <v>0</v>
      </c>
      <c r="X215" s="76">
        <v>18789</v>
      </c>
      <c r="Y215" s="76">
        <v>18746.560000000001</v>
      </c>
      <c r="Z215" s="76">
        <v>0</v>
      </c>
      <c r="AA215" s="76">
        <v>0</v>
      </c>
      <c r="AB215" s="76">
        <v>611889.04</v>
      </c>
      <c r="AC215" s="76">
        <v>607308.23</v>
      </c>
      <c r="AD215" s="71">
        <v>691113.39</v>
      </c>
      <c r="AE215" s="71">
        <v>0</v>
      </c>
      <c r="AF215" s="71">
        <v>9152</v>
      </c>
      <c r="AG215" s="71">
        <v>0</v>
      </c>
      <c r="AH215" s="71">
        <v>681961.39</v>
      </c>
      <c r="AI215" s="71">
        <v>688125.94</v>
      </c>
      <c r="AJ215" s="71">
        <v>0</v>
      </c>
      <c r="AK215" s="71">
        <v>503</v>
      </c>
      <c r="AL215" s="71">
        <v>0</v>
      </c>
      <c r="AM215" s="71">
        <v>687622.94</v>
      </c>
      <c r="AN215" s="71">
        <v>688125.94</v>
      </c>
      <c r="AO215" s="71">
        <v>0</v>
      </c>
      <c r="AP215" s="71">
        <v>503</v>
      </c>
      <c r="AQ215" s="71" t="s">
        <v>81</v>
      </c>
      <c r="AR215" s="71">
        <v>687622.94</v>
      </c>
      <c r="AS215" s="71">
        <v>688125.94</v>
      </c>
      <c r="AT215" s="71">
        <v>0</v>
      </c>
      <c r="AU215" s="71">
        <v>503</v>
      </c>
      <c r="AV215" s="71">
        <v>0</v>
      </c>
      <c r="AW215" s="71">
        <v>687622.94</v>
      </c>
      <c r="AX215" s="79">
        <f>AZ215+BB215+BD215+BF215</f>
        <v>630678</v>
      </c>
      <c r="AY215" s="79">
        <f>BA215+BC215+BE215+BG215</f>
        <v>626054.79999999993</v>
      </c>
      <c r="AZ215" s="79">
        <v>0</v>
      </c>
      <c r="BA215" s="79">
        <v>0</v>
      </c>
      <c r="BB215" s="79">
        <v>18789</v>
      </c>
      <c r="BC215" s="79">
        <v>18746.599999999999</v>
      </c>
      <c r="BD215" s="79">
        <v>0</v>
      </c>
      <c r="BE215" s="79">
        <v>0</v>
      </c>
      <c r="BF215" s="79">
        <v>611889</v>
      </c>
      <c r="BG215" s="79">
        <v>607308.19999999995</v>
      </c>
      <c r="BH215" s="74">
        <v>691113.39</v>
      </c>
      <c r="BI215" s="74">
        <v>0</v>
      </c>
      <c r="BJ215" s="74">
        <v>9152</v>
      </c>
      <c r="BK215" s="74">
        <v>0</v>
      </c>
      <c r="BL215" s="74">
        <v>681961.39</v>
      </c>
      <c r="BM215" s="74">
        <v>688125.94</v>
      </c>
      <c r="BN215" s="74">
        <v>0</v>
      </c>
      <c r="BO215" s="74">
        <v>503</v>
      </c>
      <c r="BP215" s="74">
        <v>0</v>
      </c>
      <c r="BQ215" s="74">
        <v>687622.94</v>
      </c>
      <c r="BR215" s="74">
        <v>688125.94</v>
      </c>
      <c r="BS215" s="74">
        <v>0</v>
      </c>
      <c r="BT215" s="74">
        <v>503</v>
      </c>
      <c r="BU215" s="74">
        <v>0</v>
      </c>
      <c r="BV215" s="74">
        <v>687622.94</v>
      </c>
      <c r="BW215" s="74">
        <v>688125.94</v>
      </c>
      <c r="BX215" s="74">
        <v>0</v>
      </c>
      <c r="BY215" s="74">
        <v>503</v>
      </c>
      <c r="BZ215" s="74">
        <v>0</v>
      </c>
      <c r="CA215" s="74">
        <v>687622.94</v>
      </c>
      <c r="CB215" s="74">
        <v>630678.04</v>
      </c>
      <c r="CC215" s="74">
        <v>0</v>
      </c>
      <c r="CD215" s="74">
        <v>18789</v>
      </c>
      <c r="CE215" s="74">
        <v>0</v>
      </c>
      <c r="CF215" s="74">
        <v>611889.04</v>
      </c>
      <c r="CG215" s="74">
        <v>691113.39</v>
      </c>
      <c r="CH215" s="74">
        <v>0</v>
      </c>
      <c r="CI215" s="74">
        <v>9152</v>
      </c>
      <c r="CJ215" s="74">
        <v>0</v>
      </c>
      <c r="CK215" s="74">
        <v>681961.39</v>
      </c>
      <c r="CL215" s="74">
        <v>688125.94</v>
      </c>
      <c r="CM215" s="74">
        <v>0</v>
      </c>
      <c r="CN215" s="74">
        <v>503</v>
      </c>
      <c r="CO215" s="74">
        <v>0</v>
      </c>
      <c r="CP215" s="74">
        <v>687622.94</v>
      </c>
      <c r="CQ215" s="74">
        <v>630678</v>
      </c>
      <c r="CR215" s="74">
        <v>0</v>
      </c>
      <c r="CS215" s="74">
        <v>18789</v>
      </c>
      <c r="CT215" s="74">
        <v>0</v>
      </c>
      <c r="CU215" s="74">
        <v>611889</v>
      </c>
      <c r="CV215" s="71">
        <v>691113.39</v>
      </c>
      <c r="CW215" s="71">
        <v>0</v>
      </c>
      <c r="CX215" s="71">
        <v>9152</v>
      </c>
      <c r="CY215" s="71">
        <v>0</v>
      </c>
      <c r="CZ215" s="71">
        <v>681961.39</v>
      </c>
      <c r="DA215" s="71">
        <v>688125.94</v>
      </c>
      <c r="DB215" s="71">
        <v>0</v>
      </c>
      <c r="DC215" s="71">
        <v>503</v>
      </c>
      <c r="DD215" s="71">
        <v>0</v>
      </c>
      <c r="DE215" s="71">
        <v>687622.94</v>
      </c>
      <c r="DF215" s="71" t="s">
        <v>82</v>
      </c>
      <c r="DH215" s="28"/>
    </row>
    <row r="216" spans="1:112" s="19" customFormat="1" ht="98.25" customHeight="1" x14ac:dyDescent="0.2">
      <c r="A216" s="72"/>
      <c r="B216" s="77"/>
      <c r="C216" s="24" t="s">
        <v>191</v>
      </c>
      <c r="D216" s="24" t="s">
        <v>725</v>
      </c>
      <c r="E216" s="24" t="s">
        <v>193</v>
      </c>
      <c r="F216" s="77"/>
      <c r="G216" s="77"/>
      <c r="H216" s="77"/>
      <c r="I216" s="77"/>
      <c r="J216" s="77"/>
      <c r="K216" s="77"/>
      <c r="L216" s="77"/>
      <c r="M216" s="77"/>
      <c r="N216" s="77"/>
      <c r="O216" s="24" t="s">
        <v>726</v>
      </c>
      <c r="P216" s="24" t="s">
        <v>87</v>
      </c>
      <c r="Q216" s="24" t="s">
        <v>252</v>
      </c>
      <c r="R216" s="77"/>
      <c r="S216" s="77"/>
      <c r="T216" s="76"/>
      <c r="U216" s="76"/>
      <c r="V216" s="76"/>
      <c r="W216" s="76"/>
      <c r="X216" s="76"/>
      <c r="Y216" s="76"/>
      <c r="Z216" s="76"/>
      <c r="AA216" s="76"/>
      <c r="AB216" s="76"/>
      <c r="AC216" s="76"/>
      <c r="AD216" s="71"/>
      <c r="AE216" s="71"/>
      <c r="AF216" s="71"/>
      <c r="AG216" s="71"/>
      <c r="AH216" s="71"/>
      <c r="AI216" s="71"/>
      <c r="AJ216" s="71"/>
      <c r="AK216" s="71"/>
      <c r="AL216" s="71"/>
      <c r="AM216" s="71"/>
      <c r="AN216" s="71"/>
      <c r="AO216" s="71"/>
      <c r="AP216" s="71"/>
      <c r="AQ216" s="71"/>
      <c r="AR216" s="71"/>
      <c r="AS216" s="71"/>
      <c r="AT216" s="71"/>
      <c r="AU216" s="71"/>
      <c r="AV216" s="71"/>
      <c r="AW216" s="71"/>
      <c r="AX216" s="79"/>
      <c r="AY216" s="79"/>
      <c r="AZ216" s="79"/>
      <c r="BA216" s="79"/>
      <c r="BB216" s="79"/>
      <c r="BC216" s="79"/>
      <c r="BD216" s="79"/>
      <c r="BE216" s="79"/>
      <c r="BF216" s="79"/>
      <c r="BG216" s="79"/>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1"/>
      <c r="CW216" s="71"/>
      <c r="CX216" s="71"/>
      <c r="CY216" s="71"/>
      <c r="CZ216" s="71"/>
      <c r="DA216" s="71"/>
      <c r="DB216" s="71"/>
      <c r="DC216" s="71"/>
      <c r="DD216" s="71"/>
      <c r="DE216" s="71"/>
      <c r="DF216" s="71"/>
      <c r="DH216" s="28"/>
    </row>
    <row r="217" spans="1:112" s="19" customFormat="1" ht="98.25" customHeight="1" x14ac:dyDescent="0.2">
      <c r="A217" s="72"/>
      <c r="B217" s="77"/>
      <c r="C217" s="72" t="s">
        <v>727</v>
      </c>
      <c r="D217" s="72" t="s">
        <v>728</v>
      </c>
      <c r="E217" s="72" t="s">
        <v>729</v>
      </c>
      <c r="F217" s="77"/>
      <c r="G217" s="77"/>
      <c r="H217" s="77"/>
      <c r="I217" s="77"/>
      <c r="J217" s="77"/>
      <c r="K217" s="77"/>
      <c r="L217" s="77"/>
      <c r="M217" s="77"/>
      <c r="N217" s="77"/>
      <c r="O217" s="24" t="s">
        <v>307</v>
      </c>
      <c r="P217" s="24" t="s">
        <v>90</v>
      </c>
      <c r="Q217" s="24" t="s">
        <v>308</v>
      </c>
      <c r="R217" s="77"/>
      <c r="S217" s="77"/>
      <c r="T217" s="76"/>
      <c r="U217" s="76"/>
      <c r="V217" s="76"/>
      <c r="W217" s="76"/>
      <c r="X217" s="76"/>
      <c r="Y217" s="76"/>
      <c r="Z217" s="76"/>
      <c r="AA217" s="76"/>
      <c r="AB217" s="76"/>
      <c r="AC217" s="76"/>
      <c r="AD217" s="71"/>
      <c r="AE217" s="71"/>
      <c r="AF217" s="71"/>
      <c r="AG217" s="71"/>
      <c r="AH217" s="71"/>
      <c r="AI217" s="71"/>
      <c r="AJ217" s="71"/>
      <c r="AK217" s="71"/>
      <c r="AL217" s="71"/>
      <c r="AM217" s="71"/>
      <c r="AN217" s="71"/>
      <c r="AO217" s="71"/>
      <c r="AP217" s="71"/>
      <c r="AQ217" s="71"/>
      <c r="AR217" s="71"/>
      <c r="AS217" s="71"/>
      <c r="AT217" s="71"/>
      <c r="AU217" s="71"/>
      <c r="AV217" s="71"/>
      <c r="AW217" s="71"/>
      <c r="AX217" s="79"/>
      <c r="AY217" s="79"/>
      <c r="AZ217" s="79"/>
      <c r="BA217" s="79"/>
      <c r="BB217" s="79"/>
      <c r="BC217" s="79"/>
      <c r="BD217" s="79"/>
      <c r="BE217" s="79"/>
      <c r="BF217" s="79"/>
      <c r="BG217" s="79"/>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1"/>
      <c r="CW217" s="71"/>
      <c r="CX217" s="71"/>
      <c r="CY217" s="71"/>
      <c r="CZ217" s="71"/>
      <c r="DA217" s="71"/>
      <c r="DB217" s="71"/>
      <c r="DC217" s="71"/>
      <c r="DD217" s="71"/>
      <c r="DE217" s="71"/>
      <c r="DF217" s="71"/>
      <c r="DH217" s="28"/>
    </row>
    <row r="218" spans="1:112" s="19" customFormat="1" ht="98.25" customHeight="1" x14ac:dyDescent="0.2">
      <c r="A218" s="72"/>
      <c r="B218" s="77"/>
      <c r="C218" s="72"/>
      <c r="D218" s="72"/>
      <c r="E218" s="72"/>
      <c r="F218" s="77"/>
      <c r="G218" s="77"/>
      <c r="H218" s="77"/>
      <c r="I218" s="77"/>
      <c r="J218" s="77"/>
      <c r="K218" s="77"/>
      <c r="L218" s="77"/>
      <c r="M218" s="77"/>
      <c r="N218" s="77"/>
      <c r="O218" s="24" t="s">
        <v>730</v>
      </c>
      <c r="P218" s="24" t="s">
        <v>310</v>
      </c>
      <c r="Q218" s="24" t="s">
        <v>731</v>
      </c>
      <c r="R218" s="77"/>
      <c r="S218" s="77"/>
      <c r="T218" s="76"/>
      <c r="U218" s="76"/>
      <c r="V218" s="76"/>
      <c r="W218" s="76"/>
      <c r="X218" s="76"/>
      <c r="Y218" s="76"/>
      <c r="Z218" s="76"/>
      <c r="AA218" s="76"/>
      <c r="AB218" s="76"/>
      <c r="AC218" s="76"/>
      <c r="AD218" s="71"/>
      <c r="AE218" s="71"/>
      <c r="AF218" s="71"/>
      <c r="AG218" s="71"/>
      <c r="AH218" s="71"/>
      <c r="AI218" s="71"/>
      <c r="AJ218" s="71"/>
      <c r="AK218" s="71"/>
      <c r="AL218" s="71"/>
      <c r="AM218" s="71"/>
      <c r="AN218" s="71"/>
      <c r="AO218" s="71"/>
      <c r="AP218" s="71"/>
      <c r="AQ218" s="71"/>
      <c r="AR218" s="71"/>
      <c r="AS218" s="71"/>
      <c r="AT218" s="71"/>
      <c r="AU218" s="71"/>
      <c r="AV218" s="71"/>
      <c r="AW218" s="71"/>
      <c r="AX218" s="79"/>
      <c r="AY218" s="79"/>
      <c r="AZ218" s="79"/>
      <c r="BA218" s="79"/>
      <c r="BB218" s="79"/>
      <c r="BC218" s="79"/>
      <c r="BD218" s="79"/>
      <c r="BE218" s="79"/>
      <c r="BF218" s="79"/>
      <c r="BG218" s="79"/>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1"/>
      <c r="CW218" s="71"/>
      <c r="CX218" s="71"/>
      <c r="CY218" s="71"/>
      <c r="CZ218" s="71"/>
      <c r="DA218" s="71"/>
      <c r="DB218" s="71"/>
      <c r="DC218" s="71"/>
      <c r="DD218" s="71"/>
      <c r="DE218" s="71"/>
      <c r="DF218" s="71"/>
      <c r="DH218" s="28"/>
    </row>
    <row r="219" spans="1:112" s="19" customFormat="1" ht="98.25" customHeight="1" x14ac:dyDescent="0.2">
      <c r="A219" s="72"/>
      <c r="B219" s="77"/>
      <c r="C219" s="72"/>
      <c r="D219" s="72"/>
      <c r="E219" s="72"/>
      <c r="F219" s="77"/>
      <c r="G219" s="77"/>
      <c r="H219" s="77"/>
      <c r="I219" s="77"/>
      <c r="J219" s="77"/>
      <c r="K219" s="77"/>
      <c r="L219" s="77"/>
      <c r="M219" s="77"/>
      <c r="N219" s="77"/>
      <c r="O219" s="24" t="s">
        <v>732</v>
      </c>
      <c r="P219" s="24" t="s">
        <v>98</v>
      </c>
      <c r="Q219" s="24" t="s">
        <v>313</v>
      </c>
      <c r="R219" s="77"/>
      <c r="S219" s="77"/>
      <c r="T219" s="76"/>
      <c r="U219" s="76"/>
      <c r="V219" s="76"/>
      <c r="W219" s="76"/>
      <c r="X219" s="76"/>
      <c r="Y219" s="76"/>
      <c r="Z219" s="76"/>
      <c r="AA219" s="76"/>
      <c r="AB219" s="76"/>
      <c r="AC219" s="76"/>
      <c r="AD219" s="71"/>
      <c r="AE219" s="71"/>
      <c r="AF219" s="71"/>
      <c r="AG219" s="71"/>
      <c r="AH219" s="71"/>
      <c r="AI219" s="71"/>
      <c r="AJ219" s="71"/>
      <c r="AK219" s="71"/>
      <c r="AL219" s="71"/>
      <c r="AM219" s="71"/>
      <c r="AN219" s="71"/>
      <c r="AO219" s="71"/>
      <c r="AP219" s="71"/>
      <c r="AQ219" s="71"/>
      <c r="AR219" s="71"/>
      <c r="AS219" s="71"/>
      <c r="AT219" s="71"/>
      <c r="AU219" s="71"/>
      <c r="AV219" s="71"/>
      <c r="AW219" s="71"/>
      <c r="AX219" s="79"/>
      <c r="AY219" s="79"/>
      <c r="AZ219" s="79"/>
      <c r="BA219" s="79"/>
      <c r="BB219" s="79"/>
      <c r="BC219" s="79"/>
      <c r="BD219" s="79"/>
      <c r="BE219" s="79"/>
      <c r="BF219" s="79"/>
      <c r="BG219" s="79"/>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1"/>
      <c r="CW219" s="71"/>
      <c r="CX219" s="71"/>
      <c r="CY219" s="71"/>
      <c r="CZ219" s="71"/>
      <c r="DA219" s="71"/>
      <c r="DB219" s="71"/>
      <c r="DC219" s="71"/>
      <c r="DD219" s="71"/>
      <c r="DE219" s="71"/>
      <c r="DF219" s="71"/>
      <c r="DH219" s="28"/>
    </row>
    <row r="220" spans="1:112" s="19" customFormat="1" ht="98.25" customHeight="1" x14ac:dyDescent="0.2">
      <c r="A220" s="72"/>
      <c r="B220" s="77"/>
      <c r="C220" s="72"/>
      <c r="D220" s="72"/>
      <c r="E220" s="72"/>
      <c r="F220" s="77"/>
      <c r="G220" s="77"/>
      <c r="H220" s="77"/>
      <c r="I220" s="77"/>
      <c r="J220" s="77"/>
      <c r="K220" s="77"/>
      <c r="L220" s="77"/>
      <c r="M220" s="77"/>
      <c r="N220" s="77"/>
      <c r="O220" s="24" t="s">
        <v>733</v>
      </c>
      <c r="P220" s="24" t="s">
        <v>101</v>
      </c>
      <c r="Q220" s="24" t="s">
        <v>734</v>
      </c>
      <c r="R220" s="77"/>
      <c r="S220" s="77"/>
      <c r="T220" s="76"/>
      <c r="U220" s="76"/>
      <c r="V220" s="76"/>
      <c r="W220" s="76"/>
      <c r="X220" s="76"/>
      <c r="Y220" s="76"/>
      <c r="Z220" s="76"/>
      <c r="AA220" s="76"/>
      <c r="AB220" s="76"/>
      <c r="AC220" s="76"/>
      <c r="AD220" s="71"/>
      <c r="AE220" s="71"/>
      <c r="AF220" s="71"/>
      <c r="AG220" s="71"/>
      <c r="AH220" s="71"/>
      <c r="AI220" s="71"/>
      <c r="AJ220" s="71"/>
      <c r="AK220" s="71"/>
      <c r="AL220" s="71"/>
      <c r="AM220" s="71"/>
      <c r="AN220" s="71"/>
      <c r="AO220" s="71"/>
      <c r="AP220" s="71"/>
      <c r="AQ220" s="71"/>
      <c r="AR220" s="71"/>
      <c r="AS220" s="71"/>
      <c r="AT220" s="71"/>
      <c r="AU220" s="71"/>
      <c r="AV220" s="71"/>
      <c r="AW220" s="71"/>
      <c r="AX220" s="79"/>
      <c r="AY220" s="79"/>
      <c r="AZ220" s="79"/>
      <c r="BA220" s="79"/>
      <c r="BB220" s="79"/>
      <c r="BC220" s="79"/>
      <c r="BD220" s="79"/>
      <c r="BE220" s="79"/>
      <c r="BF220" s="79"/>
      <c r="BG220" s="79"/>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1"/>
      <c r="CW220" s="71"/>
      <c r="CX220" s="71"/>
      <c r="CY220" s="71"/>
      <c r="CZ220" s="71"/>
      <c r="DA220" s="71"/>
      <c r="DB220" s="71"/>
      <c r="DC220" s="71"/>
      <c r="DD220" s="71"/>
      <c r="DE220" s="71"/>
      <c r="DF220" s="71"/>
      <c r="DH220" s="28"/>
    </row>
    <row r="221" spans="1:112" s="19" customFormat="1" ht="98.25" customHeight="1" x14ac:dyDescent="0.2">
      <c r="A221" s="72"/>
      <c r="B221" s="77"/>
      <c r="C221" s="72"/>
      <c r="D221" s="72"/>
      <c r="E221" s="72"/>
      <c r="F221" s="77"/>
      <c r="G221" s="77"/>
      <c r="H221" s="77"/>
      <c r="I221" s="77"/>
      <c r="J221" s="77"/>
      <c r="K221" s="77"/>
      <c r="L221" s="77"/>
      <c r="M221" s="77"/>
      <c r="N221" s="77"/>
      <c r="O221" s="24" t="s">
        <v>735</v>
      </c>
      <c r="P221" s="24" t="s">
        <v>553</v>
      </c>
      <c r="Q221" s="24" t="s">
        <v>736</v>
      </c>
      <c r="R221" s="77"/>
      <c r="S221" s="77"/>
      <c r="T221" s="76"/>
      <c r="U221" s="76"/>
      <c r="V221" s="76"/>
      <c r="W221" s="76"/>
      <c r="X221" s="76"/>
      <c r="Y221" s="76"/>
      <c r="Z221" s="76"/>
      <c r="AA221" s="76"/>
      <c r="AB221" s="76"/>
      <c r="AC221" s="76"/>
      <c r="AD221" s="71"/>
      <c r="AE221" s="71"/>
      <c r="AF221" s="71"/>
      <c r="AG221" s="71"/>
      <c r="AH221" s="71"/>
      <c r="AI221" s="71"/>
      <c r="AJ221" s="71"/>
      <c r="AK221" s="71"/>
      <c r="AL221" s="71"/>
      <c r="AM221" s="71"/>
      <c r="AN221" s="71"/>
      <c r="AO221" s="71"/>
      <c r="AP221" s="71"/>
      <c r="AQ221" s="71"/>
      <c r="AR221" s="71"/>
      <c r="AS221" s="71"/>
      <c r="AT221" s="71"/>
      <c r="AU221" s="71"/>
      <c r="AV221" s="71"/>
      <c r="AW221" s="71"/>
      <c r="AX221" s="79"/>
      <c r="AY221" s="79"/>
      <c r="AZ221" s="79"/>
      <c r="BA221" s="79"/>
      <c r="BB221" s="79"/>
      <c r="BC221" s="79"/>
      <c r="BD221" s="79"/>
      <c r="BE221" s="79"/>
      <c r="BF221" s="79"/>
      <c r="BG221" s="79"/>
      <c r="BH221" s="74"/>
      <c r="BI221" s="74"/>
      <c r="BJ221" s="74"/>
      <c r="BK221" s="74"/>
      <c r="BL221" s="74"/>
      <c r="BM221" s="74"/>
      <c r="BN221" s="74"/>
      <c r="BO221" s="74"/>
      <c r="BP221" s="74"/>
      <c r="BQ221" s="74"/>
      <c r="BR221" s="74"/>
      <c r="BS221" s="74"/>
      <c r="BT221" s="74"/>
      <c r="BU221" s="74"/>
      <c r="BV221" s="74"/>
      <c r="BW221" s="74"/>
      <c r="BX221" s="74"/>
      <c r="BY221" s="74"/>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1"/>
      <c r="CW221" s="71"/>
      <c r="CX221" s="71"/>
      <c r="CY221" s="71"/>
      <c r="CZ221" s="71"/>
      <c r="DA221" s="71"/>
      <c r="DB221" s="71"/>
      <c r="DC221" s="71"/>
      <c r="DD221" s="71"/>
      <c r="DE221" s="71"/>
      <c r="DF221" s="71"/>
      <c r="DH221" s="28"/>
    </row>
    <row r="222" spans="1:112" s="19" customFormat="1" ht="98.25" customHeight="1" x14ac:dyDescent="0.2">
      <c r="A222" s="72"/>
      <c r="B222" s="77"/>
      <c r="C222" s="72"/>
      <c r="D222" s="72"/>
      <c r="E222" s="72"/>
      <c r="F222" s="77"/>
      <c r="G222" s="77"/>
      <c r="H222" s="77"/>
      <c r="I222" s="77"/>
      <c r="J222" s="77"/>
      <c r="K222" s="77"/>
      <c r="L222" s="77"/>
      <c r="M222" s="77"/>
      <c r="N222" s="77"/>
      <c r="O222" s="24" t="s">
        <v>737</v>
      </c>
      <c r="P222" s="24" t="s">
        <v>107</v>
      </c>
      <c r="Q222" s="24" t="s">
        <v>738</v>
      </c>
      <c r="R222" s="77"/>
      <c r="S222" s="77"/>
      <c r="T222" s="76"/>
      <c r="U222" s="76"/>
      <c r="V222" s="76"/>
      <c r="W222" s="76"/>
      <c r="X222" s="76"/>
      <c r="Y222" s="76"/>
      <c r="Z222" s="76"/>
      <c r="AA222" s="76"/>
      <c r="AB222" s="76"/>
      <c r="AC222" s="76"/>
      <c r="AD222" s="71"/>
      <c r="AE222" s="71"/>
      <c r="AF222" s="71"/>
      <c r="AG222" s="71"/>
      <c r="AH222" s="71"/>
      <c r="AI222" s="71"/>
      <c r="AJ222" s="71"/>
      <c r="AK222" s="71"/>
      <c r="AL222" s="71"/>
      <c r="AM222" s="71"/>
      <c r="AN222" s="71"/>
      <c r="AO222" s="71"/>
      <c r="AP222" s="71"/>
      <c r="AQ222" s="71"/>
      <c r="AR222" s="71"/>
      <c r="AS222" s="71"/>
      <c r="AT222" s="71"/>
      <c r="AU222" s="71"/>
      <c r="AV222" s="71"/>
      <c r="AW222" s="71"/>
      <c r="AX222" s="79"/>
      <c r="AY222" s="79"/>
      <c r="AZ222" s="79"/>
      <c r="BA222" s="79"/>
      <c r="BB222" s="79"/>
      <c r="BC222" s="79"/>
      <c r="BD222" s="79"/>
      <c r="BE222" s="79"/>
      <c r="BF222" s="79"/>
      <c r="BG222" s="79"/>
      <c r="BH222" s="74"/>
      <c r="BI222" s="74"/>
      <c r="BJ222" s="74"/>
      <c r="BK222" s="74"/>
      <c r="BL222" s="74"/>
      <c r="BM222" s="74"/>
      <c r="BN222" s="74"/>
      <c r="BO222" s="74"/>
      <c r="BP222" s="74"/>
      <c r="BQ222" s="74"/>
      <c r="BR222" s="74"/>
      <c r="BS222" s="74"/>
      <c r="BT222" s="74"/>
      <c r="BU222" s="74"/>
      <c r="BV222" s="74"/>
      <c r="BW222" s="74"/>
      <c r="BX222" s="74"/>
      <c r="BY222" s="74"/>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1"/>
      <c r="CW222" s="71"/>
      <c r="CX222" s="71"/>
      <c r="CY222" s="71"/>
      <c r="CZ222" s="71"/>
      <c r="DA222" s="71"/>
      <c r="DB222" s="71"/>
      <c r="DC222" s="71"/>
      <c r="DD222" s="71"/>
      <c r="DE222" s="71"/>
      <c r="DF222" s="71"/>
      <c r="DH222" s="28"/>
    </row>
    <row r="223" spans="1:112" s="19" customFormat="1" ht="98.25" customHeight="1" x14ac:dyDescent="0.2">
      <c r="A223" s="72"/>
      <c r="B223" s="77"/>
      <c r="C223" s="72"/>
      <c r="D223" s="72"/>
      <c r="E223" s="72"/>
      <c r="F223" s="77"/>
      <c r="G223" s="77"/>
      <c r="H223" s="77"/>
      <c r="I223" s="77"/>
      <c r="J223" s="77"/>
      <c r="K223" s="77"/>
      <c r="L223" s="77"/>
      <c r="M223" s="77"/>
      <c r="N223" s="77"/>
      <c r="O223" s="24" t="s">
        <v>739</v>
      </c>
      <c r="P223" s="24" t="s">
        <v>267</v>
      </c>
      <c r="Q223" s="24" t="s">
        <v>740</v>
      </c>
      <c r="R223" s="77"/>
      <c r="S223" s="77"/>
      <c r="T223" s="76"/>
      <c r="U223" s="76"/>
      <c r="V223" s="76"/>
      <c r="W223" s="76"/>
      <c r="X223" s="76"/>
      <c r="Y223" s="76"/>
      <c r="Z223" s="76"/>
      <c r="AA223" s="76"/>
      <c r="AB223" s="76"/>
      <c r="AC223" s="76"/>
      <c r="AD223" s="71"/>
      <c r="AE223" s="71"/>
      <c r="AF223" s="71"/>
      <c r="AG223" s="71"/>
      <c r="AH223" s="71"/>
      <c r="AI223" s="71"/>
      <c r="AJ223" s="71"/>
      <c r="AK223" s="71"/>
      <c r="AL223" s="71"/>
      <c r="AM223" s="71"/>
      <c r="AN223" s="71"/>
      <c r="AO223" s="71"/>
      <c r="AP223" s="71"/>
      <c r="AQ223" s="71"/>
      <c r="AR223" s="71"/>
      <c r="AS223" s="71"/>
      <c r="AT223" s="71"/>
      <c r="AU223" s="71"/>
      <c r="AV223" s="71"/>
      <c r="AW223" s="71"/>
      <c r="AX223" s="79"/>
      <c r="AY223" s="79"/>
      <c r="AZ223" s="79"/>
      <c r="BA223" s="79"/>
      <c r="BB223" s="79"/>
      <c r="BC223" s="79"/>
      <c r="BD223" s="79"/>
      <c r="BE223" s="79"/>
      <c r="BF223" s="79"/>
      <c r="BG223" s="79"/>
      <c r="BH223" s="74"/>
      <c r="BI223" s="74"/>
      <c r="BJ223" s="74"/>
      <c r="BK223" s="74"/>
      <c r="BL223" s="74"/>
      <c r="BM223" s="74"/>
      <c r="BN223" s="74"/>
      <c r="BO223" s="74"/>
      <c r="BP223" s="74"/>
      <c r="BQ223" s="74"/>
      <c r="BR223" s="74"/>
      <c r="BS223" s="74"/>
      <c r="BT223" s="74"/>
      <c r="BU223" s="74"/>
      <c r="BV223" s="74"/>
      <c r="BW223" s="74"/>
      <c r="BX223" s="74"/>
      <c r="BY223" s="74"/>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1"/>
      <c r="CW223" s="71"/>
      <c r="CX223" s="71"/>
      <c r="CY223" s="71"/>
      <c r="CZ223" s="71"/>
      <c r="DA223" s="71"/>
      <c r="DB223" s="71"/>
      <c r="DC223" s="71"/>
      <c r="DD223" s="71"/>
      <c r="DE223" s="71"/>
      <c r="DF223" s="71"/>
      <c r="DH223" s="28"/>
    </row>
    <row r="224" spans="1:112" s="19" customFormat="1" ht="98.25" customHeight="1" x14ac:dyDescent="0.2">
      <c r="A224" s="72"/>
      <c r="B224" s="77"/>
      <c r="C224" s="72"/>
      <c r="D224" s="72"/>
      <c r="E224" s="72"/>
      <c r="F224" s="77"/>
      <c r="G224" s="77"/>
      <c r="H224" s="77"/>
      <c r="I224" s="77"/>
      <c r="J224" s="77"/>
      <c r="K224" s="77"/>
      <c r="L224" s="77"/>
      <c r="M224" s="77"/>
      <c r="N224" s="77"/>
      <c r="O224" s="24" t="s">
        <v>741</v>
      </c>
      <c r="P224" s="24" t="s">
        <v>742</v>
      </c>
      <c r="Q224" s="24" t="s">
        <v>743</v>
      </c>
      <c r="R224" s="77"/>
      <c r="S224" s="77"/>
      <c r="T224" s="76"/>
      <c r="U224" s="76"/>
      <c r="V224" s="76"/>
      <c r="W224" s="76"/>
      <c r="X224" s="76"/>
      <c r="Y224" s="76"/>
      <c r="Z224" s="76"/>
      <c r="AA224" s="76"/>
      <c r="AB224" s="76"/>
      <c r="AC224" s="76"/>
      <c r="AD224" s="71"/>
      <c r="AE224" s="71"/>
      <c r="AF224" s="71"/>
      <c r="AG224" s="71"/>
      <c r="AH224" s="71"/>
      <c r="AI224" s="71"/>
      <c r="AJ224" s="71"/>
      <c r="AK224" s="71"/>
      <c r="AL224" s="71"/>
      <c r="AM224" s="71"/>
      <c r="AN224" s="71"/>
      <c r="AO224" s="71"/>
      <c r="AP224" s="71"/>
      <c r="AQ224" s="71"/>
      <c r="AR224" s="71"/>
      <c r="AS224" s="71"/>
      <c r="AT224" s="71"/>
      <c r="AU224" s="71"/>
      <c r="AV224" s="71"/>
      <c r="AW224" s="71"/>
      <c r="AX224" s="79"/>
      <c r="AY224" s="79"/>
      <c r="AZ224" s="79"/>
      <c r="BA224" s="79"/>
      <c r="BB224" s="79"/>
      <c r="BC224" s="79"/>
      <c r="BD224" s="79"/>
      <c r="BE224" s="79"/>
      <c r="BF224" s="79"/>
      <c r="BG224" s="79"/>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1"/>
      <c r="CW224" s="71"/>
      <c r="CX224" s="71"/>
      <c r="CY224" s="71"/>
      <c r="CZ224" s="71"/>
      <c r="DA224" s="71"/>
      <c r="DB224" s="71"/>
      <c r="DC224" s="71"/>
      <c r="DD224" s="71"/>
      <c r="DE224" s="71"/>
      <c r="DF224" s="71"/>
      <c r="DH224" s="28"/>
    </row>
    <row r="225" spans="1:112" s="19" customFormat="1" ht="98.25" customHeight="1" x14ac:dyDescent="0.2">
      <c r="A225" s="72"/>
      <c r="B225" s="77"/>
      <c r="C225" s="72"/>
      <c r="D225" s="72"/>
      <c r="E225" s="72"/>
      <c r="F225" s="77"/>
      <c r="G225" s="77"/>
      <c r="H225" s="77"/>
      <c r="I225" s="77"/>
      <c r="J225" s="77"/>
      <c r="K225" s="77"/>
      <c r="L225" s="77"/>
      <c r="M225" s="77"/>
      <c r="N225" s="77"/>
      <c r="O225" s="24" t="s">
        <v>744</v>
      </c>
      <c r="P225" s="24" t="s">
        <v>273</v>
      </c>
      <c r="Q225" s="24" t="s">
        <v>745</v>
      </c>
      <c r="R225" s="77"/>
      <c r="S225" s="77"/>
      <c r="T225" s="76"/>
      <c r="U225" s="76"/>
      <c r="V225" s="76"/>
      <c r="W225" s="76"/>
      <c r="X225" s="76"/>
      <c r="Y225" s="76"/>
      <c r="Z225" s="76"/>
      <c r="AA225" s="76"/>
      <c r="AB225" s="76"/>
      <c r="AC225" s="76"/>
      <c r="AD225" s="71"/>
      <c r="AE225" s="71"/>
      <c r="AF225" s="71"/>
      <c r="AG225" s="71"/>
      <c r="AH225" s="71"/>
      <c r="AI225" s="71"/>
      <c r="AJ225" s="71"/>
      <c r="AK225" s="71"/>
      <c r="AL225" s="71"/>
      <c r="AM225" s="71"/>
      <c r="AN225" s="71"/>
      <c r="AO225" s="71"/>
      <c r="AP225" s="71"/>
      <c r="AQ225" s="71"/>
      <c r="AR225" s="71"/>
      <c r="AS225" s="71"/>
      <c r="AT225" s="71"/>
      <c r="AU225" s="71"/>
      <c r="AV225" s="71"/>
      <c r="AW225" s="71"/>
      <c r="AX225" s="79"/>
      <c r="AY225" s="79"/>
      <c r="AZ225" s="79"/>
      <c r="BA225" s="79"/>
      <c r="BB225" s="79"/>
      <c r="BC225" s="79"/>
      <c r="BD225" s="79"/>
      <c r="BE225" s="79"/>
      <c r="BF225" s="79"/>
      <c r="BG225" s="79"/>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1"/>
      <c r="CW225" s="71"/>
      <c r="CX225" s="71"/>
      <c r="CY225" s="71"/>
      <c r="CZ225" s="71"/>
      <c r="DA225" s="71"/>
      <c r="DB225" s="71"/>
      <c r="DC225" s="71"/>
      <c r="DD225" s="71"/>
      <c r="DE225" s="71"/>
      <c r="DF225" s="71"/>
      <c r="DH225" s="28"/>
    </row>
    <row r="226" spans="1:112" s="19" customFormat="1" ht="98.25" customHeight="1" x14ac:dyDescent="0.2">
      <c r="A226" s="72"/>
      <c r="B226" s="77"/>
      <c r="C226" s="72"/>
      <c r="D226" s="72"/>
      <c r="E226" s="72"/>
      <c r="F226" s="77"/>
      <c r="G226" s="77"/>
      <c r="H226" s="77"/>
      <c r="I226" s="77"/>
      <c r="J226" s="77"/>
      <c r="K226" s="77"/>
      <c r="L226" s="77"/>
      <c r="M226" s="77"/>
      <c r="N226" s="77"/>
      <c r="O226" s="24" t="s">
        <v>746</v>
      </c>
      <c r="P226" s="24" t="s">
        <v>747</v>
      </c>
      <c r="Q226" s="24" t="s">
        <v>748</v>
      </c>
      <c r="R226" s="77"/>
      <c r="S226" s="77"/>
      <c r="T226" s="76"/>
      <c r="U226" s="76"/>
      <c r="V226" s="76"/>
      <c r="W226" s="76"/>
      <c r="X226" s="76"/>
      <c r="Y226" s="76"/>
      <c r="Z226" s="76"/>
      <c r="AA226" s="76"/>
      <c r="AB226" s="76"/>
      <c r="AC226" s="76"/>
      <c r="AD226" s="71"/>
      <c r="AE226" s="71"/>
      <c r="AF226" s="71"/>
      <c r="AG226" s="71"/>
      <c r="AH226" s="71"/>
      <c r="AI226" s="71"/>
      <c r="AJ226" s="71"/>
      <c r="AK226" s="71"/>
      <c r="AL226" s="71"/>
      <c r="AM226" s="71"/>
      <c r="AN226" s="71"/>
      <c r="AO226" s="71"/>
      <c r="AP226" s="71"/>
      <c r="AQ226" s="71"/>
      <c r="AR226" s="71"/>
      <c r="AS226" s="71"/>
      <c r="AT226" s="71"/>
      <c r="AU226" s="71"/>
      <c r="AV226" s="71"/>
      <c r="AW226" s="71"/>
      <c r="AX226" s="79"/>
      <c r="AY226" s="79"/>
      <c r="AZ226" s="79"/>
      <c r="BA226" s="79"/>
      <c r="BB226" s="79"/>
      <c r="BC226" s="79"/>
      <c r="BD226" s="79"/>
      <c r="BE226" s="79"/>
      <c r="BF226" s="79"/>
      <c r="BG226" s="79"/>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1"/>
      <c r="CW226" s="71"/>
      <c r="CX226" s="71"/>
      <c r="CY226" s="71"/>
      <c r="CZ226" s="71"/>
      <c r="DA226" s="71"/>
      <c r="DB226" s="71"/>
      <c r="DC226" s="71"/>
      <c r="DD226" s="71"/>
      <c r="DE226" s="71"/>
      <c r="DF226" s="71"/>
      <c r="DH226" s="28"/>
    </row>
    <row r="227" spans="1:112" s="19" customFormat="1" ht="98.25" customHeight="1" x14ac:dyDescent="0.2">
      <c r="A227" s="72"/>
      <c r="B227" s="77"/>
      <c r="C227" s="72"/>
      <c r="D227" s="72"/>
      <c r="E227" s="72"/>
      <c r="F227" s="77"/>
      <c r="G227" s="77"/>
      <c r="H227" s="77"/>
      <c r="I227" s="77"/>
      <c r="J227" s="77"/>
      <c r="K227" s="77"/>
      <c r="L227" s="77"/>
      <c r="M227" s="77"/>
      <c r="N227" s="77"/>
      <c r="O227" s="24" t="s">
        <v>749</v>
      </c>
      <c r="P227" s="24" t="s">
        <v>279</v>
      </c>
      <c r="Q227" s="24" t="s">
        <v>750</v>
      </c>
      <c r="R227" s="77"/>
      <c r="S227" s="77"/>
      <c r="T227" s="76"/>
      <c r="U227" s="76"/>
      <c r="V227" s="76"/>
      <c r="W227" s="76"/>
      <c r="X227" s="76"/>
      <c r="Y227" s="76"/>
      <c r="Z227" s="76"/>
      <c r="AA227" s="76"/>
      <c r="AB227" s="76"/>
      <c r="AC227" s="76"/>
      <c r="AD227" s="71"/>
      <c r="AE227" s="71"/>
      <c r="AF227" s="71"/>
      <c r="AG227" s="71"/>
      <c r="AH227" s="71"/>
      <c r="AI227" s="71"/>
      <c r="AJ227" s="71"/>
      <c r="AK227" s="71"/>
      <c r="AL227" s="71"/>
      <c r="AM227" s="71"/>
      <c r="AN227" s="71"/>
      <c r="AO227" s="71"/>
      <c r="AP227" s="71"/>
      <c r="AQ227" s="71"/>
      <c r="AR227" s="71"/>
      <c r="AS227" s="71"/>
      <c r="AT227" s="71"/>
      <c r="AU227" s="71"/>
      <c r="AV227" s="71"/>
      <c r="AW227" s="71"/>
      <c r="AX227" s="79"/>
      <c r="AY227" s="79"/>
      <c r="AZ227" s="79"/>
      <c r="BA227" s="79"/>
      <c r="BB227" s="79"/>
      <c r="BC227" s="79"/>
      <c r="BD227" s="79"/>
      <c r="BE227" s="79"/>
      <c r="BF227" s="79"/>
      <c r="BG227" s="79"/>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1"/>
      <c r="CW227" s="71"/>
      <c r="CX227" s="71"/>
      <c r="CY227" s="71"/>
      <c r="CZ227" s="71"/>
      <c r="DA227" s="71"/>
      <c r="DB227" s="71"/>
      <c r="DC227" s="71"/>
      <c r="DD227" s="71"/>
      <c r="DE227" s="71"/>
      <c r="DF227" s="71"/>
      <c r="DH227" s="28"/>
    </row>
    <row r="228" spans="1:112" s="19" customFormat="1" ht="98.25" customHeight="1" x14ac:dyDescent="0.2">
      <c r="A228" s="72"/>
      <c r="B228" s="77"/>
      <c r="C228" s="72"/>
      <c r="D228" s="72"/>
      <c r="E228" s="72"/>
      <c r="F228" s="77"/>
      <c r="G228" s="77"/>
      <c r="H228" s="77"/>
      <c r="I228" s="77"/>
      <c r="J228" s="77"/>
      <c r="K228" s="77"/>
      <c r="L228" s="77"/>
      <c r="M228" s="77"/>
      <c r="N228" s="77"/>
      <c r="O228" s="24" t="s">
        <v>751</v>
      </c>
      <c r="P228" s="24" t="s">
        <v>282</v>
      </c>
      <c r="Q228" s="24" t="s">
        <v>752</v>
      </c>
      <c r="R228" s="77"/>
      <c r="S228" s="77"/>
      <c r="T228" s="76"/>
      <c r="U228" s="76"/>
      <c r="V228" s="76"/>
      <c r="W228" s="76"/>
      <c r="X228" s="76"/>
      <c r="Y228" s="76"/>
      <c r="Z228" s="76"/>
      <c r="AA228" s="76"/>
      <c r="AB228" s="76"/>
      <c r="AC228" s="76"/>
      <c r="AD228" s="71"/>
      <c r="AE228" s="71"/>
      <c r="AF228" s="71"/>
      <c r="AG228" s="71"/>
      <c r="AH228" s="71"/>
      <c r="AI228" s="71"/>
      <c r="AJ228" s="71"/>
      <c r="AK228" s="71"/>
      <c r="AL228" s="71"/>
      <c r="AM228" s="71"/>
      <c r="AN228" s="71"/>
      <c r="AO228" s="71"/>
      <c r="AP228" s="71"/>
      <c r="AQ228" s="71"/>
      <c r="AR228" s="71"/>
      <c r="AS228" s="71"/>
      <c r="AT228" s="71"/>
      <c r="AU228" s="71"/>
      <c r="AV228" s="71"/>
      <c r="AW228" s="71"/>
      <c r="AX228" s="79"/>
      <c r="AY228" s="79"/>
      <c r="AZ228" s="79"/>
      <c r="BA228" s="79"/>
      <c r="BB228" s="79"/>
      <c r="BC228" s="79"/>
      <c r="BD228" s="79"/>
      <c r="BE228" s="79"/>
      <c r="BF228" s="79"/>
      <c r="BG228" s="79"/>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1"/>
      <c r="CW228" s="71"/>
      <c r="CX228" s="71"/>
      <c r="CY228" s="71"/>
      <c r="CZ228" s="71"/>
      <c r="DA228" s="71"/>
      <c r="DB228" s="71"/>
      <c r="DC228" s="71"/>
      <c r="DD228" s="71"/>
      <c r="DE228" s="71"/>
      <c r="DF228" s="71"/>
      <c r="DH228" s="28"/>
    </row>
    <row r="229" spans="1:112" s="19" customFormat="1" ht="98.25" customHeight="1" x14ac:dyDescent="0.2">
      <c r="A229" s="72"/>
      <c r="B229" s="77"/>
      <c r="C229" s="72"/>
      <c r="D229" s="72"/>
      <c r="E229" s="72"/>
      <c r="F229" s="77"/>
      <c r="G229" s="77"/>
      <c r="H229" s="77"/>
      <c r="I229" s="77"/>
      <c r="J229" s="77"/>
      <c r="K229" s="77"/>
      <c r="L229" s="77"/>
      <c r="M229" s="77"/>
      <c r="N229" s="77"/>
      <c r="O229" s="24" t="s">
        <v>753</v>
      </c>
      <c r="P229" s="24" t="s">
        <v>754</v>
      </c>
      <c r="Q229" s="24" t="s">
        <v>755</v>
      </c>
      <c r="R229" s="77"/>
      <c r="S229" s="77"/>
      <c r="T229" s="76"/>
      <c r="U229" s="76"/>
      <c r="V229" s="76"/>
      <c r="W229" s="76"/>
      <c r="X229" s="76"/>
      <c r="Y229" s="76"/>
      <c r="Z229" s="76"/>
      <c r="AA229" s="76"/>
      <c r="AB229" s="76"/>
      <c r="AC229" s="76"/>
      <c r="AD229" s="71"/>
      <c r="AE229" s="71"/>
      <c r="AF229" s="71"/>
      <c r="AG229" s="71"/>
      <c r="AH229" s="71"/>
      <c r="AI229" s="71"/>
      <c r="AJ229" s="71"/>
      <c r="AK229" s="71"/>
      <c r="AL229" s="71"/>
      <c r="AM229" s="71"/>
      <c r="AN229" s="71"/>
      <c r="AO229" s="71"/>
      <c r="AP229" s="71"/>
      <c r="AQ229" s="71"/>
      <c r="AR229" s="71"/>
      <c r="AS229" s="71"/>
      <c r="AT229" s="71"/>
      <c r="AU229" s="71"/>
      <c r="AV229" s="71"/>
      <c r="AW229" s="71"/>
      <c r="AX229" s="79"/>
      <c r="AY229" s="79"/>
      <c r="AZ229" s="79"/>
      <c r="BA229" s="79"/>
      <c r="BB229" s="79"/>
      <c r="BC229" s="79"/>
      <c r="BD229" s="79"/>
      <c r="BE229" s="79"/>
      <c r="BF229" s="79"/>
      <c r="BG229" s="79"/>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1"/>
      <c r="CW229" s="71"/>
      <c r="CX229" s="71"/>
      <c r="CY229" s="71"/>
      <c r="CZ229" s="71"/>
      <c r="DA229" s="71"/>
      <c r="DB229" s="71"/>
      <c r="DC229" s="71"/>
      <c r="DD229" s="71"/>
      <c r="DE229" s="71"/>
      <c r="DF229" s="71"/>
      <c r="DH229" s="28"/>
    </row>
    <row r="230" spans="1:112" s="19" customFormat="1" ht="98.25" customHeight="1" x14ac:dyDescent="0.2">
      <c r="A230" s="72" t="s">
        <v>756</v>
      </c>
      <c r="B230" s="77" t="s">
        <v>757</v>
      </c>
      <c r="C230" s="24" t="s">
        <v>74</v>
      </c>
      <c r="D230" s="24" t="s">
        <v>758</v>
      </c>
      <c r="E230" s="24" t="s">
        <v>76</v>
      </c>
      <c r="F230" s="77"/>
      <c r="G230" s="77"/>
      <c r="H230" s="77"/>
      <c r="I230" s="24" t="s">
        <v>759</v>
      </c>
      <c r="J230" s="24" t="s">
        <v>760</v>
      </c>
      <c r="K230" s="24" t="s">
        <v>761</v>
      </c>
      <c r="L230" s="77"/>
      <c r="M230" s="77"/>
      <c r="N230" s="77"/>
      <c r="O230" s="72" t="s">
        <v>158</v>
      </c>
      <c r="P230" s="72" t="s">
        <v>762</v>
      </c>
      <c r="Q230" s="72" t="s">
        <v>160</v>
      </c>
      <c r="R230" s="77" t="s">
        <v>233</v>
      </c>
      <c r="S230" s="78" t="s">
        <v>763</v>
      </c>
      <c r="T230" s="76">
        <v>2551.8000000000002</v>
      </c>
      <c r="U230" s="76">
        <v>2551.79</v>
      </c>
      <c r="V230" s="76"/>
      <c r="W230" s="76"/>
      <c r="X230" s="76"/>
      <c r="Y230" s="76"/>
      <c r="Z230" s="76"/>
      <c r="AA230" s="76"/>
      <c r="AB230" s="76">
        <v>2551.8000000000002</v>
      </c>
      <c r="AC230" s="76">
        <v>2551.79</v>
      </c>
      <c r="AD230" s="71">
        <v>0</v>
      </c>
      <c r="AE230" s="71"/>
      <c r="AF230" s="71"/>
      <c r="AG230" s="71"/>
      <c r="AH230" s="71">
        <v>0</v>
      </c>
      <c r="AI230" s="71">
        <v>13000</v>
      </c>
      <c r="AJ230" s="71"/>
      <c r="AK230" s="71"/>
      <c r="AL230" s="71"/>
      <c r="AM230" s="71">
        <v>13000</v>
      </c>
      <c r="AN230" s="71">
        <v>0</v>
      </c>
      <c r="AO230" s="71"/>
      <c r="AP230" s="71"/>
      <c r="AQ230" s="71"/>
      <c r="AR230" s="71">
        <v>0</v>
      </c>
      <c r="AS230" s="71">
        <v>0</v>
      </c>
      <c r="AT230" s="71"/>
      <c r="AU230" s="71"/>
      <c r="AV230" s="71"/>
      <c r="AW230" s="71">
        <v>0</v>
      </c>
      <c r="AX230" s="79">
        <v>2551.8000000000002</v>
      </c>
      <c r="AY230" s="79">
        <v>2551.8000000000002</v>
      </c>
      <c r="AZ230" s="79"/>
      <c r="BA230" s="79"/>
      <c r="BB230" s="79"/>
      <c r="BC230" s="79"/>
      <c r="BD230" s="79"/>
      <c r="BE230" s="79"/>
      <c r="BF230" s="75">
        <v>2551.8000000000002</v>
      </c>
      <c r="BG230" s="75">
        <v>2551.8000000000002</v>
      </c>
      <c r="BH230" s="73">
        <v>0</v>
      </c>
      <c r="BI230" s="73"/>
      <c r="BJ230" s="73"/>
      <c r="BK230" s="73"/>
      <c r="BL230" s="73">
        <v>0</v>
      </c>
      <c r="BM230" s="73">
        <v>13000</v>
      </c>
      <c r="BN230" s="73"/>
      <c r="BO230" s="73"/>
      <c r="BP230" s="73"/>
      <c r="BQ230" s="73">
        <v>13000</v>
      </c>
      <c r="BR230" s="73">
        <v>0</v>
      </c>
      <c r="BS230" s="73"/>
      <c r="BT230" s="73"/>
      <c r="BU230" s="73"/>
      <c r="BV230" s="73">
        <v>0</v>
      </c>
      <c r="BW230" s="73">
        <v>0</v>
      </c>
      <c r="BX230" s="73"/>
      <c r="BY230" s="73"/>
      <c r="BZ230" s="73"/>
      <c r="CA230" s="73">
        <v>0</v>
      </c>
      <c r="CB230" s="74">
        <v>2551.8000000000002</v>
      </c>
      <c r="CC230" s="74"/>
      <c r="CD230" s="74"/>
      <c r="CE230" s="74"/>
      <c r="CF230" s="74">
        <v>2551.8000000000002</v>
      </c>
      <c r="CG230" s="74">
        <v>0</v>
      </c>
      <c r="CH230" s="74"/>
      <c r="CI230" s="74"/>
      <c r="CJ230" s="74"/>
      <c r="CK230" s="74">
        <v>0</v>
      </c>
      <c r="CL230" s="73">
        <v>13000</v>
      </c>
      <c r="CM230" s="73"/>
      <c r="CN230" s="73"/>
      <c r="CO230" s="73"/>
      <c r="CP230" s="73">
        <v>13000</v>
      </c>
      <c r="CQ230" s="73">
        <v>2551.8000000000002</v>
      </c>
      <c r="CR230" s="73"/>
      <c r="CS230" s="73"/>
      <c r="CT230" s="73"/>
      <c r="CU230" s="73">
        <v>2551.8000000000002</v>
      </c>
      <c r="CV230" s="71">
        <v>0</v>
      </c>
      <c r="CW230" s="71"/>
      <c r="CX230" s="71"/>
      <c r="CY230" s="71"/>
      <c r="CZ230" s="71">
        <v>0</v>
      </c>
      <c r="DA230" s="71">
        <v>13000</v>
      </c>
      <c r="DB230" s="71"/>
      <c r="DC230" s="71"/>
      <c r="DD230" s="71"/>
      <c r="DE230" s="71">
        <v>13000</v>
      </c>
      <c r="DF230" s="71" t="s">
        <v>82</v>
      </c>
      <c r="DH230" s="28"/>
    </row>
    <row r="231" spans="1:112" s="19" customFormat="1" ht="98.25" customHeight="1" x14ac:dyDescent="0.2">
      <c r="A231" s="72"/>
      <c r="B231" s="77"/>
      <c r="C231" s="24" t="s">
        <v>764</v>
      </c>
      <c r="D231" s="24" t="s">
        <v>765</v>
      </c>
      <c r="E231" s="24" t="s">
        <v>766</v>
      </c>
      <c r="F231" s="77"/>
      <c r="G231" s="77"/>
      <c r="H231" s="77"/>
      <c r="I231" s="24" t="s">
        <v>767</v>
      </c>
      <c r="J231" s="24" t="s">
        <v>768</v>
      </c>
      <c r="K231" s="24" t="s">
        <v>769</v>
      </c>
      <c r="L231" s="77"/>
      <c r="M231" s="77"/>
      <c r="N231" s="77"/>
      <c r="O231" s="72"/>
      <c r="P231" s="72"/>
      <c r="Q231" s="72"/>
      <c r="R231" s="77"/>
      <c r="S231" s="78"/>
      <c r="T231" s="76"/>
      <c r="U231" s="76"/>
      <c r="V231" s="76"/>
      <c r="W231" s="76"/>
      <c r="X231" s="76"/>
      <c r="Y231" s="76"/>
      <c r="Z231" s="76"/>
      <c r="AA231" s="76"/>
      <c r="AB231" s="76"/>
      <c r="AC231" s="76"/>
      <c r="AD231" s="71"/>
      <c r="AE231" s="71"/>
      <c r="AF231" s="71"/>
      <c r="AG231" s="71"/>
      <c r="AH231" s="71"/>
      <c r="AI231" s="71"/>
      <c r="AJ231" s="71"/>
      <c r="AK231" s="71"/>
      <c r="AL231" s="71"/>
      <c r="AM231" s="71"/>
      <c r="AN231" s="71"/>
      <c r="AO231" s="71"/>
      <c r="AP231" s="71"/>
      <c r="AQ231" s="71"/>
      <c r="AR231" s="71"/>
      <c r="AS231" s="71"/>
      <c r="AT231" s="71"/>
      <c r="AU231" s="71"/>
      <c r="AV231" s="71"/>
      <c r="AW231" s="71"/>
      <c r="AX231" s="79"/>
      <c r="AY231" s="79"/>
      <c r="AZ231" s="79"/>
      <c r="BA231" s="79"/>
      <c r="BB231" s="79"/>
      <c r="BC231" s="79"/>
      <c r="BD231" s="79"/>
      <c r="BE231" s="79"/>
      <c r="BF231" s="75"/>
      <c r="BG231" s="75"/>
      <c r="BH231" s="73"/>
      <c r="BI231" s="73"/>
      <c r="BJ231" s="73"/>
      <c r="BK231" s="73"/>
      <c r="BL231" s="73"/>
      <c r="BM231" s="73"/>
      <c r="BN231" s="73"/>
      <c r="BO231" s="73"/>
      <c r="BP231" s="73"/>
      <c r="BQ231" s="73"/>
      <c r="BR231" s="73"/>
      <c r="BS231" s="73"/>
      <c r="BT231" s="73"/>
      <c r="BU231" s="73"/>
      <c r="BV231" s="73"/>
      <c r="BW231" s="73"/>
      <c r="BX231" s="73"/>
      <c r="BY231" s="73"/>
      <c r="BZ231" s="73"/>
      <c r="CA231" s="73"/>
      <c r="CB231" s="74"/>
      <c r="CC231" s="74"/>
      <c r="CD231" s="74"/>
      <c r="CE231" s="74"/>
      <c r="CF231" s="74"/>
      <c r="CG231" s="74"/>
      <c r="CH231" s="74"/>
      <c r="CI231" s="74"/>
      <c r="CJ231" s="74"/>
      <c r="CK231" s="74"/>
      <c r="CL231" s="73"/>
      <c r="CM231" s="73"/>
      <c r="CN231" s="73"/>
      <c r="CO231" s="73"/>
      <c r="CP231" s="73"/>
      <c r="CQ231" s="73"/>
      <c r="CR231" s="73"/>
      <c r="CS231" s="73"/>
      <c r="CT231" s="73"/>
      <c r="CU231" s="73"/>
      <c r="CV231" s="71"/>
      <c r="CW231" s="71"/>
      <c r="CX231" s="71"/>
      <c r="CY231" s="71"/>
      <c r="CZ231" s="71"/>
      <c r="DA231" s="71"/>
      <c r="DB231" s="71"/>
      <c r="DC231" s="71"/>
      <c r="DD231" s="71"/>
      <c r="DE231" s="71"/>
      <c r="DF231" s="71"/>
      <c r="DH231" s="28"/>
    </row>
    <row r="232" spans="1:112" s="19" customFormat="1" ht="98.25" customHeight="1" x14ac:dyDescent="0.2">
      <c r="A232" s="72" t="s">
        <v>770</v>
      </c>
      <c r="B232" s="77" t="s">
        <v>771</v>
      </c>
      <c r="C232" s="24" t="s">
        <v>772</v>
      </c>
      <c r="D232" s="24" t="s">
        <v>773</v>
      </c>
      <c r="E232" s="24" t="s">
        <v>774</v>
      </c>
      <c r="F232" s="77"/>
      <c r="G232" s="77"/>
      <c r="H232" s="77"/>
      <c r="I232" s="77"/>
      <c r="J232" s="77"/>
      <c r="K232" s="77"/>
      <c r="L232" s="77"/>
      <c r="M232" s="77"/>
      <c r="N232" s="77"/>
      <c r="O232" s="24" t="s">
        <v>532</v>
      </c>
      <c r="P232" s="24" t="s">
        <v>78</v>
      </c>
      <c r="Q232" s="24" t="s">
        <v>79</v>
      </c>
      <c r="R232" s="77" t="s">
        <v>45</v>
      </c>
      <c r="S232" s="77" t="s">
        <v>775</v>
      </c>
      <c r="T232" s="76">
        <v>59461.5</v>
      </c>
      <c r="U232" s="76">
        <v>59461.49</v>
      </c>
      <c r="V232" s="76">
        <v>0</v>
      </c>
      <c r="W232" s="76">
        <v>0</v>
      </c>
      <c r="X232" s="76">
        <v>0</v>
      </c>
      <c r="Y232" s="76">
        <v>0</v>
      </c>
      <c r="Z232" s="76">
        <v>0</v>
      </c>
      <c r="AA232" s="76">
        <v>0</v>
      </c>
      <c r="AB232" s="76">
        <v>59461.5</v>
      </c>
      <c r="AC232" s="76">
        <v>59461.49</v>
      </c>
      <c r="AD232" s="71">
        <v>45595.3</v>
      </c>
      <c r="AE232" s="71">
        <v>0</v>
      </c>
      <c r="AF232" s="71">
        <v>0</v>
      </c>
      <c r="AG232" s="71">
        <v>0</v>
      </c>
      <c r="AH232" s="71">
        <v>45595.3</v>
      </c>
      <c r="AI232" s="71">
        <v>44282.9</v>
      </c>
      <c r="AJ232" s="71">
        <v>0</v>
      </c>
      <c r="AK232" s="71">
        <v>0</v>
      </c>
      <c r="AL232" s="71">
        <v>0</v>
      </c>
      <c r="AM232" s="71">
        <v>44282.9</v>
      </c>
      <c r="AN232" s="71">
        <v>44282.9</v>
      </c>
      <c r="AO232" s="71">
        <v>0</v>
      </c>
      <c r="AP232" s="71">
        <v>0</v>
      </c>
      <c r="AQ232" s="71" t="s">
        <v>81</v>
      </c>
      <c r="AR232" s="71">
        <v>44282.9</v>
      </c>
      <c r="AS232" s="71">
        <v>44282.9</v>
      </c>
      <c r="AT232" s="71">
        <v>0</v>
      </c>
      <c r="AU232" s="71">
        <v>0</v>
      </c>
      <c r="AV232" s="71">
        <v>0</v>
      </c>
      <c r="AW232" s="71">
        <v>44282.9</v>
      </c>
      <c r="AX232" s="79">
        <v>59461.5</v>
      </c>
      <c r="AY232" s="79">
        <v>59461.5</v>
      </c>
      <c r="AZ232" s="79">
        <v>0</v>
      </c>
      <c r="BA232" s="79">
        <v>0</v>
      </c>
      <c r="BB232" s="79">
        <v>0</v>
      </c>
      <c r="BC232" s="79">
        <v>0</v>
      </c>
      <c r="BD232" s="79">
        <v>0</v>
      </c>
      <c r="BE232" s="79">
        <v>0</v>
      </c>
      <c r="BF232" s="79">
        <v>59461.5</v>
      </c>
      <c r="BG232" s="79">
        <v>59461.5</v>
      </c>
      <c r="BH232" s="74">
        <v>45595.3</v>
      </c>
      <c r="BI232" s="74">
        <v>0</v>
      </c>
      <c r="BJ232" s="74">
        <v>0</v>
      </c>
      <c r="BK232" s="74">
        <v>0</v>
      </c>
      <c r="BL232" s="74">
        <v>45595.3</v>
      </c>
      <c r="BM232" s="74">
        <v>44282.9</v>
      </c>
      <c r="BN232" s="74">
        <v>0</v>
      </c>
      <c r="BO232" s="74">
        <v>0</v>
      </c>
      <c r="BP232" s="74">
        <v>0</v>
      </c>
      <c r="BQ232" s="74">
        <v>44282.9</v>
      </c>
      <c r="BR232" s="74">
        <v>44282.9</v>
      </c>
      <c r="BS232" s="74">
        <v>0</v>
      </c>
      <c r="BT232" s="74">
        <v>0</v>
      </c>
      <c r="BU232" s="74">
        <v>0</v>
      </c>
      <c r="BV232" s="74">
        <v>44282.9</v>
      </c>
      <c r="BW232" s="74">
        <v>44282.9</v>
      </c>
      <c r="BX232" s="74">
        <v>0</v>
      </c>
      <c r="BY232" s="74">
        <v>0</v>
      </c>
      <c r="BZ232" s="74">
        <v>0</v>
      </c>
      <c r="CA232" s="74">
        <v>44282.9</v>
      </c>
      <c r="CB232" s="74">
        <v>59461.5</v>
      </c>
      <c r="CC232" s="74">
        <v>0</v>
      </c>
      <c r="CD232" s="74">
        <v>0</v>
      </c>
      <c r="CE232" s="74">
        <v>0</v>
      </c>
      <c r="CF232" s="74">
        <v>59461.5</v>
      </c>
      <c r="CG232" s="74">
        <v>45595.3</v>
      </c>
      <c r="CH232" s="74">
        <v>0</v>
      </c>
      <c r="CI232" s="74">
        <v>0</v>
      </c>
      <c r="CJ232" s="74">
        <v>0</v>
      </c>
      <c r="CK232" s="74">
        <v>45595.3</v>
      </c>
      <c r="CL232" s="74">
        <v>44282.9</v>
      </c>
      <c r="CM232" s="74">
        <v>0</v>
      </c>
      <c r="CN232" s="74">
        <v>0</v>
      </c>
      <c r="CO232" s="74">
        <v>0</v>
      </c>
      <c r="CP232" s="74">
        <v>44282.9</v>
      </c>
      <c r="CQ232" s="74">
        <v>59461.5</v>
      </c>
      <c r="CR232" s="74">
        <v>0</v>
      </c>
      <c r="CS232" s="74">
        <v>0</v>
      </c>
      <c r="CT232" s="74">
        <v>0</v>
      </c>
      <c r="CU232" s="74">
        <v>59461.5</v>
      </c>
      <c r="CV232" s="71">
        <v>45595.3</v>
      </c>
      <c r="CW232" s="71">
        <v>0</v>
      </c>
      <c r="CX232" s="71">
        <v>0</v>
      </c>
      <c r="CY232" s="71">
        <v>0</v>
      </c>
      <c r="CZ232" s="71">
        <v>45595.3</v>
      </c>
      <c r="DA232" s="71">
        <v>44282.9</v>
      </c>
      <c r="DB232" s="71">
        <v>0</v>
      </c>
      <c r="DC232" s="71">
        <v>0</v>
      </c>
      <c r="DD232" s="71">
        <v>0</v>
      </c>
      <c r="DE232" s="71">
        <v>44282.9</v>
      </c>
      <c r="DF232" s="71" t="s">
        <v>82</v>
      </c>
      <c r="DH232" s="28"/>
    </row>
    <row r="233" spans="1:112" s="19" customFormat="1" ht="98.25" customHeight="1" x14ac:dyDescent="0.2">
      <c r="A233" s="72"/>
      <c r="B233" s="77"/>
      <c r="C233" s="72" t="s">
        <v>191</v>
      </c>
      <c r="D233" s="72" t="s">
        <v>776</v>
      </c>
      <c r="E233" s="72" t="s">
        <v>193</v>
      </c>
      <c r="F233" s="77"/>
      <c r="G233" s="77"/>
      <c r="H233" s="77"/>
      <c r="I233" s="77"/>
      <c r="J233" s="77"/>
      <c r="K233" s="77"/>
      <c r="L233" s="77"/>
      <c r="M233" s="77"/>
      <c r="N233" s="77"/>
      <c r="O233" s="24" t="s">
        <v>455</v>
      </c>
      <c r="P233" s="24" t="s">
        <v>87</v>
      </c>
      <c r="Q233" s="24" t="s">
        <v>456</v>
      </c>
      <c r="R233" s="77"/>
      <c r="S233" s="77"/>
      <c r="T233" s="76"/>
      <c r="U233" s="76"/>
      <c r="V233" s="76"/>
      <c r="W233" s="76"/>
      <c r="X233" s="76"/>
      <c r="Y233" s="76"/>
      <c r="Z233" s="76"/>
      <c r="AA233" s="76"/>
      <c r="AB233" s="76"/>
      <c r="AC233" s="76"/>
      <c r="AD233" s="71"/>
      <c r="AE233" s="71"/>
      <c r="AF233" s="71"/>
      <c r="AG233" s="71"/>
      <c r="AH233" s="71"/>
      <c r="AI233" s="71"/>
      <c r="AJ233" s="71"/>
      <c r="AK233" s="71"/>
      <c r="AL233" s="71"/>
      <c r="AM233" s="71"/>
      <c r="AN233" s="71"/>
      <c r="AO233" s="71"/>
      <c r="AP233" s="71"/>
      <c r="AQ233" s="71"/>
      <c r="AR233" s="71"/>
      <c r="AS233" s="71"/>
      <c r="AT233" s="71"/>
      <c r="AU233" s="71"/>
      <c r="AV233" s="71"/>
      <c r="AW233" s="71"/>
      <c r="AX233" s="79"/>
      <c r="AY233" s="79"/>
      <c r="AZ233" s="79"/>
      <c r="BA233" s="79"/>
      <c r="BB233" s="79"/>
      <c r="BC233" s="79"/>
      <c r="BD233" s="79"/>
      <c r="BE233" s="79"/>
      <c r="BF233" s="79"/>
      <c r="BG233" s="79"/>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1"/>
      <c r="CW233" s="71"/>
      <c r="CX233" s="71"/>
      <c r="CY233" s="71"/>
      <c r="CZ233" s="71"/>
      <c r="DA233" s="71"/>
      <c r="DB233" s="71"/>
      <c r="DC233" s="71"/>
      <c r="DD233" s="71"/>
      <c r="DE233" s="71"/>
      <c r="DF233" s="71"/>
      <c r="DH233" s="28"/>
    </row>
    <row r="234" spans="1:112" s="19" customFormat="1" ht="98.25" customHeight="1" x14ac:dyDescent="0.2">
      <c r="A234" s="72"/>
      <c r="B234" s="77"/>
      <c r="C234" s="72"/>
      <c r="D234" s="72"/>
      <c r="E234" s="72"/>
      <c r="F234" s="77"/>
      <c r="G234" s="77"/>
      <c r="H234" s="77"/>
      <c r="I234" s="77"/>
      <c r="J234" s="77"/>
      <c r="K234" s="77"/>
      <c r="L234" s="77"/>
      <c r="M234" s="77"/>
      <c r="N234" s="77"/>
      <c r="O234" s="24" t="s">
        <v>777</v>
      </c>
      <c r="P234" s="24" t="s">
        <v>90</v>
      </c>
      <c r="Q234" s="24" t="s">
        <v>778</v>
      </c>
      <c r="R234" s="77"/>
      <c r="S234" s="77"/>
      <c r="T234" s="76"/>
      <c r="U234" s="76"/>
      <c r="V234" s="76"/>
      <c r="W234" s="76"/>
      <c r="X234" s="76"/>
      <c r="Y234" s="76"/>
      <c r="Z234" s="76"/>
      <c r="AA234" s="76"/>
      <c r="AB234" s="76"/>
      <c r="AC234" s="76"/>
      <c r="AD234" s="71"/>
      <c r="AE234" s="71"/>
      <c r="AF234" s="71"/>
      <c r="AG234" s="71"/>
      <c r="AH234" s="71"/>
      <c r="AI234" s="71"/>
      <c r="AJ234" s="71"/>
      <c r="AK234" s="71"/>
      <c r="AL234" s="71"/>
      <c r="AM234" s="71"/>
      <c r="AN234" s="71"/>
      <c r="AO234" s="71"/>
      <c r="AP234" s="71"/>
      <c r="AQ234" s="71"/>
      <c r="AR234" s="71"/>
      <c r="AS234" s="71"/>
      <c r="AT234" s="71"/>
      <c r="AU234" s="71"/>
      <c r="AV234" s="71"/>
      <c r="AW234" s="71"/>
      <c r="AX234" s="79"/>
      <c r="AY234" s="79"/>
      <c r="AZ234" s="79"/>
      <c r="BA234" s="79"/>
      <c r="BB234" s="79"/>
      <c r="BC234" s="79"/>
      <c r="BD234" s="79"/>
      <c r="BE234" s="79"/>
      <c r="BF234" s="79"/>
      <c r="BG234" s="79"/>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1"/>
      <c r="CW234" s="71"/>
      <c r="CX234" s="71"/>
      <c r="CY234" s="71"/>
      <c r="CZ234" s="71"/>
      <c r="DA234" s="71"/>
      <c r="DB234" s="71"/>
      <c r="DC234" s="71"/>
      <c r="DD234" s="71"/>
      <c r="DE234" s="71"/>
      <c r="DF234" s="71"/>
      <c r="DH234" s="28"/>
    </row>
    <row r="235" spans="1:112" s="19" customFormat="1" ht="98.25" customHeight="1" x14ac:dyDescent="0.2">
      <c r="A235" s="72"/>
      <c r="B235" s="77"/>
      <c r="C235" s="72"/>
      <c r="D235" s="72"/>
      <c r="E235" s="72"/>
      <c r="F235" s="77"/>
      <c r="G235" s="77"/>
      <c r="H235" s="77"/>
      <c r="I235" s="77"/>
      <c r="J235" s="77"/>
      <c r="K235" s="77"/>
      <c r="L235" s="77"/>
      <c r="M235" s="77"/>
      <c r="N235" s="77"/>
      <c r="O235" s="24" t="s">
        <v>153</v>
      </c>
      <c r="P235" s="24" t="s">
        <v>779</v>
      </c>
      <c r="Q235" s="24" t="s">
        <v>155</v>
      </c>
      <c r="R235" s="77"/>
      <c r="S235" s="77"/>
      <c r="T235" s="76"/>
      <c r="U235" s="76"/>
      <c r="V235" s="76"/>
      <c r="W235" s="76"/>
      <c r="X235" s="76"/>
      <c r="Y235" s="76"/>
      <c r="Z235" s="76"/>
      <c r="AA235" s="76"/>
      <c r="AB235" s="76"/>
      <c r="AC235" s="76"/>
      <c r="AD235" s="71"/>
      <c r="AE235" s="71"/>
      <c r="AF235" s="71"/>
      <c r="AG235" s="71"/>
      <c r="AH235" s="71"/>
      <c r="AI235" s="71"/>
      <c r="AJ235" s="71"/>
      <c r="AK235" s="71"/>
      <c r="AL235" s="71"/>
      <c r="AM235" s="71"/>
      <c r="AN235" s="71"/>
      <c r="AO235" s="71"/>
      <c r="AP235" s="71"/>
      <c r="AQ235" s="71"/>
      <c r="AR235" s="71"/>
      <c r="AS235" s="71"/>
      <c r="AT235" s="71"/>
      <c r="AU235" s="71"/>
      <c r="AV235" s="71"/>
      <c r="AW235" s="71"/>
      <c r="AX235" s="79"/>
      <c r="AY235" s="79"/>
      <c r="AZ235" s="79"/>
      <c r="BA235" s="79"/>
      <c r="BB235" s="79"/>
      <c r="BC235" s="79"/>
      <c r="BD235" s="79"/>
      <c r="BE235" s="79"/>
      <c r="BF235" s="79"/>
      <c r="BG235" s="79"/>
      <c r="BH235" s="74"/>
      <c r="BI235" s="74"/>
      <c r="BJ235" s="74"/>
      <c r="BK235" s="74"/>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1"/>
      <c r="CW235" s="71"/>
      <c r="CX235" s="71"/>
      <c r="CY235" s="71"/>
      <c r="CZ235" s="71"/>
      <c r="DA235" s="71"/>
      <c r="DB235" s="71"/>
      <c r="DC235" s="71"/>
      <c r="DD235" s="71"/>
      <c r="DE235" s="71"/>
      <c r="DF235" s="71"/>
      <c r="DH235" s="28"/>
    </row>
    <row r="236" spans="1:112" s="19" customFormat="1" ht="98.25" customHeight="1" x14ac:dyDescent="0.2">
      <c r="A236" s="72" t="s">
        <v>780</v>
      </c>
      <c r="B236" s="77" t="s">
        <v>781</v>
      </c>
      <c r="C236" s="24" t="s">
        <v>647</v>
      </c>
      <c r="D236" s="24" t="s">
        <v>782</v>
      </c>
      <c r="E236" s="24" t="s">
        <v>649</v>
      </c>
      <c r="F236" s="77"/>
      <c r="G236" s="77"/>
      <c r="H236" s="77"/>
      <c r="I236" s="77"/>
      <c r="J236" s="77"/>
      <c r="K236" s="77"/>
      <c r="L236" s="77"/>
      <c r="M236" s="77"/>
      <c r="N236" s="77"/>
      <c r="O236" s="24" t="s">
        <v>77</v>
      </c>
      <c r="P236" s="24" t="s">
        <v>78</v>
      </c>
      <c r="Q236" s="24" t="s">
        <v>79</v>
      </c>
      <c r="R236" s="77" t="s">
        <v>45</v>
      </c>
      <c r="S236" s="78" t="s">
        <v>783</v>
      </c>
      <c r="T236" s="76">
        <v>841</v>
      </c>
      <c r="U236" s="76">
        <v>806.9</v>
      </c>
      <c r="V236" s="76"/>
      <c r="W236" s="76"/>
      <c r="X236" s="76"/>
      <c r="Y236" s="76"/>
      <c r="Z236" s="76"/>
      <c r="AA236" s="76"/>
      <c r="AB236" s="76">
        <v>841</v>
      </c>
      <c r="AC236" s="76">
        <v>806.9</v>
      </c>
      <c r="AD236" s="71">
        <v>686.9</v>
      </c>
      <c r="AE236" s="71"/>
      <c r="AF236" s="71"/>
      <c r="AG236" s="71"/>
      <c r="AH236" s="71">
        <v>686.9</v>
      </c>
      <c r="AI236" s="71">
        <v>686.9</v>
      </c>
      <c r="AJ236" s="71"/>
      <c r="AK236" s="71"/>
      <c r="AL236" s="71"/>
      <c r="AM236" s="71">
        <v>686.9</v>
      </c>
      <c r="AN236" s="71">
        <v>686.9</v>
      </c>
      <c r="AO236" s="71"/>
      <c r="AP236" s="71"/>
      <c r="AQ236" s="71"/>
      <c r="AR236" s="71">
        <v>686.9</v>
      </c>
      <c r="AS236" s="71">
        <v>686.9</v>
      </c>
      <c r="AT236" s="71"/>
      <c r="AU236" s="71"/>
      <c r="AV236" s="71"/>
      <c r="AW236" s="71">
        <v>686.9</v>
      </c>
      <c r="AX236" s="79">
        <v>841</v>
      </c>
      <c r="AY236" s="79">
        <v>806.9</v>
      </c>
      <c r="AZ236" s="79"/>
      <c r="BA236" s="79"/>
      <c r="BB236" s="79"/>
      <c r="BC236" s="79"/>
      <c r="BD236" s="79"/>
      <c r="BE236" s="79"/>
      <c r="BF236" s="79">
        <v>841</v>
      </c>
      <c r="BG236" s="79">
        <v>806.9</v>
      </c>
      <c r="BH236" s="74">
        <v>686.9</v>
      </c>
      <c r="BI236" s="74"/>
      <c r="BJ236" s="74"/>
      <c r="BK236" s="74"/>
      <c r="BL236" s="74">
        <v>686.9</v>
      </c>
      <c r="BM236" s="74">
        <v>686.9</v>
      </c>
      <c r="BN236" s="74"/>
      <c r="BO236" s="74"/>
      <c r="BP236" s="74"/>
      <c r="BQ236" s="74">
        <v>686.9</v>
      </c>
      <c r="BR236" s="74">
        <v>686.9</v>
      </c>
      <c r="BS236" s="74"/>
      <c r="BT236" s="74"/>
      <c r="BU236" s="74"/>
      <c r="BV236" s="74">
        <v>686.9</v>
      </c>
      <c r="BW236" s="74">
        <v>686.9</v>
      </c>
      <c r="BX236" s="74"/>
      <c r="BY236" s="74"/>
      <c r="BZ236" s="74"/>
      <c r="CA236" s="74">
        <v>686.9</v>
      </c>
      <c r="CB236" s="74">
        <v>841</v>
      </c>
      <c r="CC236" s="74"/>
      <c r="CD236" s="74"/>
      <c r="CE236" s="74"/>
      <c r="CF236" s="74">
        <v>841</v>
      </c>
      <c r="CG236" s="74">
        <v>686.9</v>
      </c>
      <c r="CH236" s="74"/>
      <c r="CI236" s="74"/>
      <c r="CJ236" s="74"/>
      <c r="CK236" s="74">
        <v>686.9</v>
      </c>
      <c r="CL236" s="74">
        <v>686.9</v>
      </c>
      <c r="CM236" s="74"/>
      <c r="CN236" s="74"/>
      <c r="CO236" s="74"/>
      <c r="CP236" s="74">
        <v>686.9</v>
      </c>
      <c r="CQ236" s="74">
        <v>841</v>
      </c>
      <c r="CR236" s="74"/>
      <c r="CS236" s="74"/>
      <c r="CT236" s="74"/>
      <c r="CU236" s="74">
        <v>841</v>
      </c>
      <c r="CV236" s="71">
        <v>686.9</v>
      </c>
      <c r="CW236" s="71"/>
      <c r="CX236" s="71"/>
      <c r="CY236" s="71"/>
      <c r="CZ236" s="71">
        <v>686.9</v>
      </c>
      <c r="DA236" s="71">
        <v>686.9</v>
      </c>
      <c r="DB236" s="71"/>
      <c r="DC236" s="71"/>
      <c r="DD236" s="71"/>
      <c r="DE236" s="71">
        <v>686.9</v>
      </c>
      <c r="DF236" s="71" t="s">
        <v>82</v>
      </c>
      <c r="DH236" s="28"/>
    </row>
    <row r="237" spans="1:112" s="19" customFormat="1" ht="98.25" customHeight="1" x14ac:dyDescent="0.2">
      <c r="A237" s="72"/>
      <c r="B237" s="77"/>
      <c r="C237" s="24" t="s">
        <v>191</v>
      </c>
      <c r="D237" s="24" t="s">
        <v>784</v>
      </c>
      <c r="E237" s="24" t="s">
        <v>193</v>
      </c>
      <c r="F237" s="77"/>
      <c r="G237" s="77"/>
      <c r="H237" s="77"/>
      <c r="I237" s="77"/>
      <c r="J237" s="77"/>
      <c r="K237" s="77"/>
      <c r="L237" s="77"/>
      <c r="M237" s="77"/>
      <c r="N237" s="77"/>
      <c r="O237" s="24" t="s">
        <v>178</v>
      </c>
      <c r="P237" s="24" t="s">
        <v>785</v>
      </c>
      <c r="Q237" s="24" t="s">
        <v>180</v>
      </c>
      <c r="R237" s="77"/>
      <c r="S237" s="78"/>
      <c r="T237" s="76"/>
      <c r="U237" s="76"/>
      <c r="V237" s="76"/>
      <c r="W237" s="76"/>
      <c r="X237" s="76"/>
      <c r="Y237" s="76"/>
      <c r="Z237" s="76"/>
      <c r="AA237" s="76"/>
      <c r="AB237" s="76"/>
      <c r="AC237" s="76"/>
      <c r="AD237" s="71"/>
      <c r="AE237" s="71"/>
      <c r="AF237" s="71"/>
      <c r="AG237" s="71"/>
      <c r="AH237" s="71"/>
      <c r="AI237" s="71"/>
      <c r="AJ237" s="71"/>
      <c r="AK237" s="71"/>
      <c r="AL237" s="71"/>
      <c r="AM237" s="71"/>
      <c r="AN237" s="71"/>
      <c r="AO237" s="71"/>
      <c r="AP237" s="71"/>
      <c r="AQ237" s="71"/>
      <c r="AR237" s="71"/>
      <c r="AS237" s="71"/>
      <c r="AT237" s="71"/>
      <c r="AU237" s="71"/>
      <c r="AV237" s="71"/>
      <c r="AW237" s="71"/>
      <c r="AX237" s="79"/>
      <c r="AY237" s="79"/>
      <c r="AZ237" s="79"/>
      <c r="BA237" s="79"/>
      <c r="BB237" s="79"/>
      <c r="BC237" s="79"/>
      <c r="BD237" s="79"/>
      <c r="BE237" s="79"/>
      <c r="BF237" s="79"/>
      <c r="BG237" s="79"/>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1"/>
      <c r="CW237" s="71"/>
      <c r="CX237" s="71"/>
      <c r="CY237" s="71"/>
      <c r="CZ237" s="71"/>
      <c r="DA237" s="71"/>
      <c r="DB237" s="71"/>
      <c r="DC237" s="71"/>
      <c r="DD237" s="71"/>
      <c r="DE237" s="71"/>
      <c r="DF237" s="71"/>
      <c r="DH237" s="28"/>
    </row>
    <row r="238" spans="1:112" s="19" customFormat="1" ht="98.25" customHeight="1" x14ac:dyDescent="0.2">
      <c r="A238" s="72" t="s">
        <v>786</v>
      </c>
      <c r="B238" s="77" t="s">
        <v>787</v>
      </c>
      <c r="C238" s="72" t="s">
        <v>74</v>
      </c>
      <c r="D238" s="72" t="s">
        <v>703</v>
      </c>
      <c r="E238" s="72" t="s">
        <v>76</v>
      </c>
      <c r="F238" s="77"/>
      <c r="G238" s="77"/>
      <c r="H238" s="77"/>
      <c r="I238" s="72" t="s">
        <v>788</v>
      </c>
      <c r="J238" s="72" t="s">
        <v>78</v>
      </c>
      <c r="K238" s="72" t="s">
        <v>789</v>
      </c>
      <c r="L238" s="77"/>
      <c r="M238" s="77"/>
      <c r="N238" s="77"/>
      <c r="O238" s="24" t="s">
        <v>359</v>
      </c>
      <c r="P238" s="24" t="s">
        <v>78</v>
      </c>
      <c r="Q238" s="24" t="s">
        <v>79</v>
      </c>
      <c r="R238" s="77" t="s">
        <v>790</v>
      </c>
      <c r="S238" s="78" t="s">
        <v>791</v>
      </c>
      <c r="T238" s="76">
        <v>12527.61</v>
      </c>
      <c r="U238" s="76">
        <v>12423.04</v>
      </c>
      <c r="V238" s="76"/>
      <c r="W238" s="76"/>
      <c r="X238" s="76"/>
      <c r="Y238" s="76"/>
      <c r="Z238" s="76"/>
      <c r="AA238" s="76"/>
      <c r="AB238" s="76">
        <v>12527.61</v>
      </c>
      <c r="AC238" s="76">
        <v>12423.04</v>
      </c>
      <c r="AD238" s="71">
        <v>12450</v>
      </c>
      <c r="AE238" s="71"/>
      <c r="AF238" s="71"/>
      <c r="AG238" s="71"/>
      <c r="AH238" s="71">
        <v>12450</v>
      </c>
      <c r="AI238" s="71">
        <v>12450</v>
      </c>
      <c r="AJ238" s="71"/>
      <c r="AK238" s="71"/>
      <c r="AL238" s="71"/>
      <c r="AM238" s="71">
        <v>12450</v>
      </c>
      <c r="AN238" s="71">
        <v>12450</v>
      </c>
      <c r="AO238" s="71"/>
      <c r="AP238" s="71"/>
      <c r="AQ238" s="71"/>
      <c r="AR238" s="71">
        <v>12450</v>
      </c>
      <c r="AS238" s="71">
        <v>12450</v>
      </c>
      <c r="AT238" s="71"/>
      <c r="AU238" s="71"/>
      <c r="AV238" s="71"/>
      <c r="AW238" s="71">
        <v>12450</v>
      </c>
      <c r="AX238" s="79">
        <v>12527.6</v>
      </c>
      <c r="AY238" s="79">
        <v>12423</v>
      </c>
      <c r="AZ238" s="79"/>
      <c r="BA238" s="79"/>
      <c r="BB238" s="79"/>
      <c r="BC238" s="79"/>
      <c r="BD238" s="79"/>
      <c r="BE238" s="79"/>
      <c r="BF238" s="75">
        <v>12527.6</v>
      </c>
      <c r="BG238" s="75">
        <v>12423</v>
      </c>
      <c r="BH238" s="73">
        <v>12450</v>
      </c>
      <c r="BI238" s="73"/>
      <c r="BJ238" s="73"/>
      <c r="BK238" s="73"/>
      <c r="BL238" s="73">
        <v>12450</v>
      </c>
      <c r="BM238" s="73">
        <v>12450</v>
      </c>
      <c r="BN238" s="73"/>
      <c r="BO238" s="73"/>
      <c r="BP238" s="73"/>
      <c r="BQ238" s="73">
        <v>12450</v>
      </c>
      <c r="BR238" s="73">
        <v>12450</v>
      </c>
      <c r="BS238" s="73"/>
      <c r="BT238" s="73"/>
      <c r="BU238" s="73"/>
      <c r="BV238" s="73">
        <v>12450</v>
      </c>
      <c r="BW238" s="73">
        <v>12450</v>
      </c>
      <c r="BX238" s="73"/>
      <c r="BY238" s="73"/>
      <c r="BZ238" s="73"/>
      <c r="CA238" s="73">
        <v>12450</v>
      </c>
      <c r="CB238" s="74">
        <v>12527.61</v>
      </c>
      <c r="CC238" s="74"/>
      <c r="CD238" s="74"/>
      <c r="CE238" s="74"/>
      <c r="CF238" s="74">
        <v>12527.61</v>
      </c>
      <c r="CG238" s="73">
        <v>12450</v>
      </c>
      <c r="CH238" s="73"/>
      <c r="CI238" s="73"/>
      <c r="CJ238" s="73"/>
      <c r="CK238" s="73">
        <v>12450</v>
      </c>
      <c r="CL238" s="73">
        <v>12450</v>
      </c>
      <c r="CM238" s="73"/>
      <c r="CN238" s="73"/>
      <c r="CO238" s="73"/>
      <c r="CP238" s="73">
        <v>12450</v>
      </c>
      <c r="CQ238" s="73">
        <v>12527.61</v>
      </c>
      <c r="CR238" s="73"/>
      <c r="CS238" s="73"/>
      <c r="CT238" s="73"/>
      <c r="CU238" s="73">
        <v>12527.6</v>
      </c>
      <c r="CV238" s="71">
        <v>12450</v>
      </c>
      <c r="CW238" s="71"/>
      <c r="CX238" s="71"/>
      <c r="CY238" s="71"/>
      <c r="CZ238" s="71">
        <v>12450</v>
      </c>
      <c r="DA238" s="71">
        <v>12450</v>
      </c>
      <c r="DB238" s="71"/>
      <c r="DC238" s="71"/>
      <c r="DD238" s="71"/>
      <c r="DE238" s="71">
        <v>12450</v>
      </c>
      <c r="DF238" s="71" t="s">
        <v>82</v>
      </c>
      <c r="DH238" s="28"/>
    </row>
    <row r="239" spans="1:112" s="19" customFormat="1" ht="98.25" customHeight="1" x14ac:dyDescent="0.2">
      <c r="A239" s="72"/>
      <c r="B239" s="77"/>
      <c r="C239" s="72"/>
      <c r="D239" s="72"/>
      <c r="E239" s="72"/>
      <c r="F239" s="77"/>
      <c r="G239" s="77"/>
      <c r="H239" s="77"/>
      <c r="I239" s="72"/>
      <c r="J239" s="72"/>
      <c r="K239" s="72"/>
      <c r="L239" s="77"/>
      <c r="M239" s="77"/>
      <c r="N239" s="77"/>
      <c r="O239" s="24" t="s">
        <v>792</v>
      </c>
      <c r="P239" s="24" t="s">
        <v>195</v>
      </c>
      <c r="Q239" s="24" t="s">
        <v>793</v>
      </c>
      <c r="R239" s="77"/>
      <c r="S239" s="78"/>
      <c r="T239" s="76"/>
      <c r="U239" s="76"/>
      <c r="V239" s="76"/>
      <c r="W239" s="76"/>
      <c r="X239" s="76"/>
      <c r="Y239" s="76"/>
      <c r="Z239" s="76"/>
      <c r="AA239" s="76"/>
      <c r="AB239" s="76"/>
      <c r="AC239" s="76"/>
      <c r="AD239" s="71"/>
      <c r="AE239" s="71"/>
      <c r="AF239" s="71"/>
      <c r="AG239" s="71"/>
      <c r="AH239" s="71"/>
      <c r="AI239" s="71"/>
      <c r="AJ239" s="71"/>
      <c r="AK239" s="71"/>
      <c r="AL239" s="71"/>
      <c r="AM239" s="71"/>
      <c r="AN239" s="71"/>
      <c r="AO239" s="71"/>
      <c r="AP239" s="71"/>
      <c r="AQ239" s="71"/>
      <c r="AR239" s="71"/>
      <c r="AS239" s="71"/>
      <c r="AT239" s="71"/>
      <c r="AU239" s="71"/>
      <c r="AV239" s="71"/>
      <c r="AW239" s="71"/>
      <c r="AX239" s="79"/>
      <c r="AY239" s="79"/>
      <c r="AZ239" s="79"/>
      <c r="BA239" s="79"/>
      <c r="BB239" s="79"/>
      <c r="BC239" s="79"/>
      <c r="BD239" s="79"/>
      <c r="BE239" s="79"/>
      <c r="BF239" s="75"/>
      <c r="BG239" s="75"/>
      <c r="BH239" s="73"/>
      <c r="BI239" s="73"/>
      <c r="BJ239" s="73"/>
      <c r="BK239" s="73"/>
      <c r="BL239" s="73"/>
      <c r="BM239" s="73"/>
      <c r="BN239" s="73"/>
      <c r="BO239" s="73"/>
      <c r="BP239" s="73"/>
      <c r="BQ239" s="73"/>
      <c r="BR239" s="73"/>
      <c r="BS239" s="73"/>
      <c r="BT239" s="73"/>
      <c r="BU239" s="73"/>
      <c r="BV239" s="73"/>
      <c r="BW239" s="73"/>
      <c r="BX239" s="73"/>
      <c r="BY239" s="73"/>
      <c r="BZ239" s="73"/>
      <c r="CA239" s="73"/>
      <c r="CB239" s="74"/>
      <c r="CC239" s="74"/>
      <c r="CD239" s="74"/>
      <c r="CE239" s="74"/>
      <c r="CF239" s="74"/>
      <c r="CG239" s="73"/>
      <c r="CH239" s="73"/>
      <c r="CI239" s="73"/>
      <c r="CJ239" s="73"/>
      <c r="CK239" s="73"/>
      <c r="CL239" s="73"/>
      <c r="CM239" s="73"/>
      <c r="CN239" s="73"/>
      <c r="CO239" s="73"/>
      <c r="CP239" s="73"/>
      <c r="CQ239" s="73"/>
      <c r="CR239" s="73"/>
      <c r="CS239" s="73"/>
      <c r="CT239" s="73"/>
      <c r="CU239" s="73"/>
      <c r="CV239" s="71"/>
      <c r="CW239" s="71"/>
      <c r="CX239" s="71"/>
      <c r="CY239" s="71"/>
      <c r="CZ239" s="71"/>
      <c r="DA239" s="71"/>
      <c r="DB239" s="71"/>
      <c r="DC239" s="71"/>
      <c r="DD239" s="71"/>
      <c r="DE239" s="71"/>
      <c r="DF239" s="71"/>
      <c r="DH239" s="28"/>
    </row>
    <row r="240" spans="1:112" s="19" customFormat="1" ht="98.25" customHeight="1" x14ac:dyDescent="0.2">
      <c r="A240" s="72" t="s">
        <v>794</v>
      </c>
      <c r="B240" s="77" t="s">
        <v>795</v>
      </c>
      <c r="C240" s="72" t="s">
        <v>796</v>
      </c>
      <c r="D240" s="72" t="s">
        <v>797</v>
      </c>
      <c r="E240" s="72" t="s">
        <v>244</v>
      </c>
      <c r="F240" s="77"/>
      <c r="G240" s="77"/>
      <c r="H240" s="77"/>
      <c r="I240" s="77"/>
      <c r="J240" s="77"/>
      <c r="K240" s="77"/>
      <c r="L240" s="77"/>
      <c r="M240" s="77"/>
      <c r="N240" s="77"/>
      <c r="O240" s="24" t="s">
        <v>245</v>
      </c>
      <c r="P240" s="24" t="s">
        <v>78</v>
      </c>
      <c r="Q240" s="24" t="s">
        <v>246</v>
      </c>
      <c r="R240" s="77" t="s">
        <v>247</v>
      </c>
      <c r="S240" s="78" t="s">
        <v>798</v>
      </c>
      <c r="T240" s="76">
        <v>298577.8</v>
      </c>
      <c r="U240" s="76">
        <v>265128.40000000002</v>
      </c>
      <c r="V240" s="76">
        <v>104273.57</v>
      </c>
      <c r="W240" s="76">
        <v>92337.97</v>
      </c>
      <c r="X240" s="76">
        <v>137141.95000000001</v>
      </c>
      <c r="Y240" s="76">
        <v>120849.67</v>
      </c>
      <c r="Z240" s="76">
        <v>0</v>
      </c>
      <c r="AA240" s="76">
        <v>0</v>
      </c>
      <c r="AB240" s="76">
        <v>57162.28</v>
      </c>
      <c r="AC240" s="76">
        <v>51940.76</v>
      </c>
      <c r="AD240" s="71">
        <v>329157.68</v>
      </c>
      <c r="AE240" s="71">
        <v>114189.42</v>
      </c>
      <c r="AF240" s="71">
        <v>158527.29</v>
      </c>
      <c r="AG240" s="71">
        <v>0</v>
      </c>
      <c r="AH240" s="71">
        <v>56440.97</v>
      </c>
      <c r="AI240" s="71">
        <v>306273.67</v>
      </c>
      <c r="AJ240" s="71">
        <v>114189.41</v>
      </c>
      <c r="AK240" s="71">
        <v>133818.29</v>
      </c>
      <c r="AL240" s="71">
        <v>0</v>
      </c>
      <c r="AM240" s="71">
        <v>58265.97</v>
      </c>
      <c r="AN240" s="71">
        <v>327271.09000000003</v>
      </c>
      <c r="AO240" s="71">
        <v>121449.83</v>
      </c>
      <c r="AP240" s="71">
        <v>145455.54999999999</v>
      </c>
      <c r="AQ240" s="71" t="s">
        <v>81</v>
      </c>
      <c r="AR240" s="71">
        <v>60365.71</v>
      </c>
      <c r="AS240" s="71">
        <v>327271.09000000003</v>
      </c>
      <c r="AT240" s="71">
        <v>121449.83</v>
      </c>
      <c r="AU240" s="71">
        <v>145455.54999999999</v>
      </c>
      <c r="AV240" s="71">
        <v>0</v>
      </c>
      <c r="AW240" s="71">
        <v>60365.71</v>
      </c>
      <c r="AX240" s="79">
        <f>AZ240+BB240+BD240+BF240</f>
        <v>298577.90000000002</v>
      </c>
      <c r="AY240" s="79">
        <f>BA240+BC240+BE240+BG240</f>
        <v>265128.5</v>
      </c>
      <c r="AZ240" s="79">
        <v>104273.60000000001</v>
      </c>
      <c r="BA240" s="79">
        <v>92338</v>
      </c>
      <c r="BB240" s="79">
        <v>137142</v>
      </c>
      <c r="BC240" s="79">
        <v>120849.7</v>
      </c>
      <c r="BD240" s="79">
        <v>0</v>
      </c>
      <c r="BE240" s="79">
        <v>0</v>
      </c>
      <c r="BF240" s="79">
        <v>57162.3</v>
      </c>
      <c r="BG240" s="79">
        <v>51940.800000000003</v>
      </c>
      <c r="BH240" s="74">
        <v>329157.68</v>
      </c>
      <c r="BI240" s="74">
        <v>114189.42</v>
      </c>
      <c r="BJ240" s="74">
        <v>158527.29</v>
      </c>
      <c r="BK240" s="74">
        <v>0</v>
      </c>
      <c r="BL240" s="74">
        <v>56440.97</v>
      </c>
      <c r="BM240" s="74">
        <v>306273.67</v>
      </c>
      <c r="BN240" s="74">
        <v>114189.41</v>
      </c>
      <c r="BO240" s="74">
        <v>133818.29</v>
      </c>
      <c r="BP240" s="74">
        <v>0</v>
      </c>
      <c r="BQ240" s="74">
        <v>58265.97</v>
      </c>
      <c r="BR240" s="74">
        <v>327271.09000000003</v>
      </c>
      <c r="BS240" s="74">
        <v>121449.83</v>
      </c>
      <c r="BT240" s="74">
        <v>145455.54999999999</v>
      </c>
      <c r="BU240" s="74">
        <v>0</v>
      </c>
      <c r="BV240" s="74">
        <v>60365.71</v>
      </c>
      <c r="BW240" s="74">
        <v>327271.09000000003</v>
      </c>
      <c r="BX240" s="74">
        <v>121449.83</v>
      </c>
      <c r="BY240" s="74">
        <v>145455.54999999999</v>
      </c>
      <c r="BZ240" s="74">
        <v>0</v>
      </c>
      <c r="CA240" s="74">
        <v>60365.71</v>
      </c>
      <c r="CB240" s="74">
        <v>298577.8</v>
      </c>
      <c r="CC240" s="74">
        <v>104273.57</v>
      </c>
      <c r="CD240" s="74">
        <v>137141.95000000001</v>
      </c>
      <c r="CE240" s="74">
        <v>0</v>
      </c>
      <c r="CF240" s="74">
        <v>57162.28</v>
      </c>
      <c r="CG240" s="74">
        <v>329157.68</v>
      </c>
      <c r="CH240" s="74">
        <v>114189.42</v>
      </c>
      <c r="CI240" s="74">
        <v>158527.29</v>
      </c>
      <c r="CJ240" s="74">
        <v>0</v>
      </c>
      <c r="CK240" s="74">
        <v>56440.97</v>
      </c>
      <c r="CL240" s="73">
        <v>306273.67</v>
      </c>
      <c r="CM240" s="73">
        <v>114189.41</v>
      </c>
      <c r="CN240" s="73">
        <v>133818.29</v>
      </c>
      <c r="CO240" s="73">
        <v>0</v>
      </c>
      <c r="CP240" s="73">
        <v>58265.97</v>
      </c>
      <c r="CQ240" s="73">
        <f>SUM(CR240:CU241)</f>
        <v>298577.90000000002</v>
      </c>
      <c r="CR240" s="73">
        <v>104273.60000000001</v>
      </c>
      <c r="CS240" s="73">
        <v>137142</v>
      </c>
      <c r="CT240" s="73">
        <v>0</v>
      </c>
      <c r="CU240" s="73">
        <v>57162.3</v>
      </c>
      <c r="CV240" s="71">
        <v>329157.68</v>
      </c>
      <c r="CW240" s="71">
        <v>114189.42</v>
      </c>
      <c r="CX240" s="71">
        <v>158527.29</v>
      </c>
      <c r="CY240" s="71">
        <v>0</v>
      </c>
      <c r="CZ240" s="71">
        <v>56440.97</v>
      </c>
      <c r="DA240" s="71">
        <v>306273.67</v>
      </c>
      <c r="DB240" s="71">
        <v>114189.41</v>
      </c>
      <c r="DC240" s="71">
        <v>133818.29</v>
      </c>
      <c r="DD240" s="71">
        <v>0</v>
      </c>
      <c r="DE240" s="71">
        <v>58265.97</v>
      </c>
      <c r="DF240" s="71" t="s">
        <v>82</v>
      </c>
      <c r="DH240" s="28"/>
    </row>
    <row r="241" spans="1:112" s="19" customFormat="1" ht="98.25" customHeight="1" x14ac:dyDescent="0.2">
      <c r="A241" s="72"/>
      <c r="B241" s="77"/>
      <c r="C241" s="72"/>
      <c r="D241" s="72"/>
      <c r="E241" s="72"/>
      <c r="F241" s="77"/>
      <c r="G241" s="77"/>
      <c r="H241" s="77"/>
      <c r="I241" s="77"/>
      <c r="J241" s="77"/>
      <c r="K241" s="77"/>
      <c r="L241" s="77"/>
      <c r="M241" s="77"/>
      <c r="N241" s="77"/>
      <c r="O241" s="24" t="s">
        <v>799</v>
      </c>
      <c r="P241" s="24" t="s">
        <v>87</v>
      </c>
      <c r="Q241" s="24" t="s">
        <v>800</v>
      </c>
      <c r="R241" s="77"/>
      <c r="S241" s="78"/>
      <c r="T241" s="76"/>
      <c r="U241" s="76"/>
      <c r="V241" s="76"/>
      <c r="W241" s="76"/>
      <c r="X241" s="76"/>
      <c r="Y241" s="76"/>
      <c r="Z241" s="76"/>
      <c r="AA241" s="76"/>
      <c r="AB241" s="76"/>
      <c r="AC241" s="76"/>
      <c r="AD241" s="71"/>
      <c r="AE241" s="71"/>
      <c r="AF241" s="71"/>
      <c r="AG241" s="71"/>
      <c r="AH241" s="71"/>
      <c r="AI241" s="71"/>
      <c r="AJ241" s="71"/>
      <c r="AK241" s="71"/>
      <c r="AL241" s="71"/>
      <c r="AM241" s="71"/>
      <c r="AN241" s="71"/>
      <c r="AO241" s="71"/>
      <c r="AP241" s="71"/>
      <c r="AQ241" s="71"/>
      <c r="AR241" s="71"/>
      <c r="AS241" s="71"/>
      <c r="AT241" s="71"/>
      <c r="AU241" s="71"/>
      <c r="AV241" s="71"/>
      <c r="AW241" s="71"/>
      <c r="AX241" s="79"/>
      <c r="AY241" s="79"/>
      <c r="AZ241" s="79"/>
      <c r="BA241" s="79"/>
      <c r="BB241" s="79"/>
      <c r="BC241" s="79"/>
      <c r="BD241" s="79"/>
      <c r="BE241" s="79"/>
      <c r="BF241" s="79"/>
      <c r="BG241" s="79"/>
      <c r="BH241" s="74"/>
      <c r="BI241" s="74"/>
      <c r="BJ241" s="74"/>
      <c r="BK241" s="74"/>
      <c r="BL241" s="74"/>
      <c r="BM241" s="74"/>
      <c r="BN241" s="74"/>
      <c r="BO241" s="74"/>
      <c r="BP241" s="74"/>
      <c r="BQ241" s="74"/>
      <c r="BR241" s="74"/>
      <c r="BS241" s="74"/>
      <c r="BT241" s="74"/>
      <c r="BU241" s="74"/>
      <c r="BV241" s="74"/>
      <c r="BW241" s="74"/>
      <c r="BX241" s="74"/>
      <c r="BY241" s="74"/>
      <c r="BZ241" s="74"/>
      <c r="CA241" s="74"/>
      <c r="CB241" s="74"/>
      <c r="CC241" s="74"/>
      <c r="CD241" s="74"/>
      <c r="CE241" s="74"/>
      <c r="CF241" s="74"/>
      <c r="CG241" s="74"/>
      <c r="CH241" s="74"/>
      <c r="CI241" s="74"/>
      <c r="CJ241" s="74"/>
      <c r="CK241" s="74"/>
      <c r="CL241" s="73"/>
      <c r="CM241" s="73"/>
      <c r="CN241" s="73"/>
      <c r="CO241" s="73"/>
      <c r="CP241" s="73"/>
      <c r="CQ241" s="73"/>
      <c r="CR241" s="73"/>
      <c r="CS241" s="73"/>
      <c r="CT241" s="73"/>
      <c r="CU241" s="73"/>
      <c r="CV241" s="71"/>
      <c r="CW241" s="71"/>
      <c r="CX241" s="71"/>
      <c r="CY241" s="71"/>
      <c r="CZ241" s="71"/>
      <c r="DA241" s="71"/>
      <c r="DB241" s="71"/>
      <c r="DC241" s="71"/>
      <c r="DD241" s="71"/>
      <c r="DE241" s="71"/>
      <c r="DF241" s="71"/>
      <c r="DH241" s="28"/>
    </row>
    <row r="242" spans="1:112" s="19" customFormat="1" ht="98.25" customHeight="1" x14ac:dyDescent="0.2">
      <c r="A242" s="24" t="s">
        <v>801</v>
      </c>
      <c r="B242" s="23" t="s">
        <v>802</v>
      </c>
      <c r="C242" s="24" t="s">
        <v>803</v>
      </c>
      <c r="D242" s="24" t="s">
        <v>804</v>
      </c>
      <c r="E242" s="24" t="s">
        <v>805</v>
      </c>
      <c r="F242" s="24" t="s">
        <v>806</v>
      </c>
      <c r="G242" s="24" t="s">
        <v>87</v>
      </c>
      <c r="H242" s="24" t="s">
        <v>807</v>
      </c>
      <c r="I242" s="23"/>
      <c r="J242" s="23"/>
      <c r="K242" s="23"/>
      <c r="L242" s="24" t="s">
        <v>808</v>
      </c>
      <c r="M242" s="24" t="s">
        <v>78</v>
      </c>
      <c r="N242" s="24" t="s">
        <v>809</v>
      </c>
      <c r="O242" s="24" t="s">
        <v>245</v>
      </c>
      <c r="P242" s="24" t="s">
        <v>78</v>
      </c>
      <c r="Q242" s="24" t="s">
        <v>246</v>
      </c>
      <c r="R242" s="23"/>
      <c r="S242" s="23" t="s">
        <v>810</v>
      </c>
      <c r="T242" s="25">
        <v>0</v>
      </c>
      <c r="U242" s="25">
        <v>0</v>
      </c>
      <c r="V242" s="25">
        <v>0</v>
      </c>
      <c r="W242" s="25">
        <v>0</v>
      </c>
      <c r="X242" s="25">
        <v>0</v>
      </c>
      <c r="Y242" s="25">
        <v>0</v>
      </c>
      <c r="Z242" s="25">
        <v>0</v>
      </c>
      <c r="AA242" s="25">
        <v>0</v>
      </c>
      <c r="AB242" s="25">
        <v>0</v>
      </c>
      <c r="AC242" s="25">
        <v>0</v>
      </c>
      <c r="AD242" s="27">
        <v>7027</v>
      </c>
      <c r="AE242" s="27">
        <v>0</v>
      </c>
      <c r="AF242" s="27">
        <v>6818</v>
      </c>
      <c r="AG242" s="27">
        <v>0</v>
      </c>
      <c r="AH242" s="27">
        <v>209</v>
      </c>
      <c r="AI242" s="27">
        <v>0</v>
      </c>
      <c r="AJ242" s="27">
        <v>0</v>
      </c>
      <c r="AK242" s="27">
        <v>0</v>
      </c>
      <c r="AL242" s="27">
        <v>0</v>
      </c>
      <c r="AM242" s="27">
        <v>0</v>
      </c>
      <c r="AN242" s="27">
        <v>0</v>
      </c>
      <c r="AO242" s="27">
        <v>0</v>
      </c>
      <c r="AP242" s="27">
        <v>0</v>
      </c>
      <c r="AQ242" s="27" t="s">
        <v>81</v>
      </c>
      <c r="AR242" s="27">
        <v>0</v>
      </c>
      <c r="AS242" s="27">
        <v>0</v>
      </c>
      <c r="AT242" s="27">
        <v>0</v>
      </c>
      <c r="AU242" s="27">
        <v>0</v>
      </c>
      <c r="AV242" s="27">
        <v>0</v>
      </c>
      <c r="AW242" s="27">
        <v>0</v>
      </c>
      <c r="AX242" s="35">
        <v>0</v>
      </c>
      <c r="AY242" s="35">
        <v>0</v>
      </c>
      <c r="AZ242" s="35">
        <v>0</v>
      </c>
      <c r="BA242" s="35">
        <v>0</v>
      </c>
      <c r="BB242" s="35">
        <v>0</v>
      </c>
      <c r="BC242" s="35">
        <v>0</v>
      </c>
      <c r="BD242" s="35">
        <v>0</v>
      </c>
      <c r="BE242" s="35">
        <v>0</v>
      </c>
      <c r="BF242" s="35">
        <v>0</v>
      </c>
      <c r="BG242" s="35">
        <v>0</v>
      </c>
      <c r="BH242" s="36">
        <v>7027</v>
      </c>
      <c r="BI242" s="36">
        <v>0</v>
      </c>
      <c r="BJ242" s="36">
        <v>6818</v>
      </c>
      <c r="BK242" s="36">
        <v>0</v>
      </c>
      <c r="BL242" s="36">
        <v>209</v>
      </c>
      <c r="BM242" s="36">
        <v>0</v>
      </c>
      <c r="BN242" s="36">
        <v>0</v>
      </c>
      <c r="BO242" s="36">
        <v>0</v>
      </c>
      <c r="BP242" s="36">
        <v>0</v>
      </c>
      <c r="BQ242" s="36">
        <v>0</v>
      </c>
      <c r="BR242" s="36">
        <v>0</v>
      </c>
      <c r="BS242" s="36">
        <v>0</v>
      </c>
      <c r="BT242" s="36">
        <v>0</v>
      </c>
      <c r="BU242" s="36">
        <v>0</v>
      </c>
      <c r="BV242" s="36">
        <v>0</v>
      </c>
      <c r="BW242" s="36">
        <v>0</v>
      </c>
      <c r="BX242" s="36">
        <v>0</v>
      </c>
      <c r="BY242" s="36">
        <v>0</v>
      </c>
      <c r="BZ242" s="36">
        <v>0</v>
      </c>
      <c r="CA242" s="36">
        <v>0</v>
      </c>
      <c r="CB242" s="37">
        <v>0</v>
      </c>
      <c r="CC242" s="37">
        <v>0</v>
      </c>
      <c r="CD242" s="37">
        <v>0</v>
      </c>
      <c r="CE242" s="37">
        <v>0</v>
      </c>
      <c r="CF242" s="37">
        <v>0</v>
      </c>
      <c r="CG242" s="36">
        <v>7027</v>
      </c>
      <c r="CH242" s="36">
        <v>0</v>
      </c>
      <c r="CI242" s="36">
        <v>6818</v>
      </c>
      <c r="CJ242" s="36">
        <v>0</v>
      </c>
      <c r="CK242" s="36">
        <v>209</v>
      </c>
      <c r="CL242" s="36">
        <v>0</v>
      </c>
      <c r="CM242" s="36">
        <v>0</v>
      </c>
      <c r="CN242" s="36">
        <v>0</v>
      </c>
      <c r="CO242" s="36">
        <v>0</v>
      </c>
      <c r="CP242" s="36">
        <v>0</v>
      </c>
      <c r="CQ242" s="36">
        <v>0</v>
      </c>
      <c r="CR242" s="36">
        <v>0</v>
      </c>
      <c r="CS242" s="36">
        <v>0</v>
      </c>
      <c r="CT242" s="36">
        <v>0</v>
      </c>
      <c r="CU242" s="36">
        <v>0</v>
      </c>
      <c r="CV242" s="27">
        <v>7027</v>
      </c>
      <c r="CW242" s="27">
        <v>0</v>
      </c>
      <c r="CX242" s="27">
        <v>6818</v>
      </c>
      <c r="CY242" s="27">
        <v>0</v>
      </c>
      <c r="CZ242" s="27">
        <v>209</v>
      </c>
      <c r="DA242" s="27">
        <v>0</v>
      </c>
      <c r="DB242" s="27">
        <v>0</v>
      </c>
      <c r="DC242" s="27">
        <v>0</v>
      </c>
      <c r="DD242" s="27">
        <v>0</v>
      </c>
      <c r="DE242" s="27">
        <v>0</v>
      </c>
      <c r="DF242" s="27" t="s">
        <v>82</v>
      </c>
      <c r="DH242" s="28"/>
    </row>
    <row r="243" spans="1:112" s="19" customFormat="1" ht="98.25" customHeight="1" x14ac:dyDescent="0.2">
      <c r="A243" s="24" t="s">
        <v>811</v>
      </c>
      <c r="B243" s="23" t="s">
        <v>812</v>
      </c>
      <c r="C243" s="23"/>
      <c r="D243" s="23"/>
      <c r="E243" s="23"/>
      <c r="F243" s="23"/>
      <c r="G243" s="23"/>
      <c r="H243" s="23"/>
      <c r="I243" s="23"/>
      <c r="J243" s="23"/>
      <c r="K243" s="23"/>
      <c r="L243" s="23"/>
      <c r="M243" s="23"/>
      <c r="N243" s="23"/>
      <c r="O243" s="23"/>
      <c r="P243" s="23"/>
      <c r="Q243" s="23"/>
      <c r="R243" s="23"/>
      <c r="S243" s="23"/>
      <c r="T243" s="25">
        <v>51082.75</v>
      </c>
      <c r="U243" s="25">
        <v>30795.73</v>
      </c>
      <c r="V243" s="25">
        <v>0</v>
      </c>
      <c r="W243" s="25">
        <v>0</v>
      </c>
      <c r="X243" s="25">
        <v>0</v>
      </c>
      <c r="Y243" s="25">
        <v>0</v>
      </c>
      <c r="Z243" s="25">
        <v>0</v>
      </c>
      <c r="AA243" s="25">
        <v>0</v>
      </c>
      <c r="AB243" s="25">
        <v>51082.75</v>
      </c>
      <c r="AC243" s="25">
        <v>30795.73</v>
      </c>
      <c r="AD243" s="27">
        <v>46453.72</v>
      </c>
      <c r="AE243" s="27">
        <v>0</v>
      </c>
      <c r="AF243" s="27">
        <v>0</v>
      </c>
      <c r="AG243" s="27">
        <v>0</v>
      </c>
      <c r="AH243" s="27">
        <v>46453.72</v>
      </c>
      <c r="AI243" s="27">
        <v>43215.29</v>
      </c>
      <c r="AJ243" s="27">
        <v>0</v>
      </c>
      <c r="AK243" s="27">
        <v>0</v>
      </c>
      <c r="AL243" s="27">
        <v>0</v>
      </c>
      <c r="AM243" s="27">
        <v>43215.29</v>
      </c>
      <c r="AN243" s="27">
        <v>43215.29</v>
      </c>
      <c r="AO243" s="27">
        <v>0</v>
      </c>
      <c r="AP243" s="27">
        <v>0</v>
      </c>
      <c r="AQ243" s="27" t="s">
        <v>81</v>
      </c>
      <c r="AR243" s="27">
        <v>43215.29</v>
      </c>
      <c r="AS243" s="27">
        <v>43215.29</v>
      </c>
      <c r="AT243" s="27">
        <v>0</v>
      </c>
      <c r="AU243" s="27">
        <v>0</v>
      </c>
      <c r="AV243" s="27">
        <v>0</v>
      </c>
      <c r="AW243" s="27">
        <v>43215.29</v>
      </c>
      <c r="AX243" s="26">
        <f>AX244+AX250+AX257</f>
        <v>51082.8</v>
      </c>
      <c r="AY243" s="26">
        <f t="shared" ref="AY243:DE243" si="8">AY244+AY250+AY257</f>
        <v>30795.72</v>
      </c>
      <c r="AZ243" s="26">
        <f t="shared" si="8"/>
        <v>0</v>
      </c>
      <c r="BA243" s="26">
        <f t="shared" si="8"/>
        <v>0</v>
      </c>
      <c r="BB243" s="26">
        <f t="shared" si="8"/>
        <v>0</v>
      </c>
      <c r="BC243" s="26">
        <f t="shared" si="8"/>
        <v>0</v>
      </c>
      <c r="BD243" s="26">
        <f t="shared" si="8"/>
        <v>0</v>
      </c>
      <c r="BE243" s="26">
        <f t="shared" si="8"/>
        <v>0</v>
      </c>
      <c r="BF243" s="26">
        <f t="shared" si="8"/>
        <v>51082.8</v>
      </c>
      <c r="BG243" s="26">
        <f t="shared" si="8"/>
        <v>30795.72</v>
      </c>
      <c r="BH243" s="26">
        <f>BH244+BH250+BH257</f>
        <v>46453.72</v>
      </c>
      <c r="BI243" s="26">
        <f t="shared" si="8"/>
        <v>0</v>
      </c>
      <c r="BJ243" s="26">
        <f t="shared" si="8"/>
        <v>0</v>
      </c>
      <c r="BK243" s="26">
        <f t="shared" si="8"/>
        <v>0</v>
      </c>
      <c r="BL243" s="26">
        <f t="shared" si="8"/>
        <v>46453.72</v>
      </c>
      <c r="BM243" s="26">
        <f t="shared" si="8"/>
        <v>43215.29</v>
      </c>
      <c r="BN243" s="26">
        <f t="shared" si="8"/>
        <v>0</v>
      </c>
      <c r="BO243" s="26">
        <f t="shared" si="8"/>
        <v>0</v>
      </c>
      <c r="BP243" s="26">
        <f t="shared" si="8"/>
        <v>0</v>
      </c>
      <c r="BQ243" s="26">
        <f t="shared" si="8"/>
        <v>43215.29</v>
      </c>
      <c r="BR243" s="26">
        <f t="shared" si="8"/>
        <v>43215.29</v>
      </c>
      <c r="BS243" s="26">
        <f t="shared" si="8"/>
        <v>0</v>
      </c>
      <c r="BT243" s="26">
        <f t="shared" si="8"/>
        <v>0</v>
      </c>
      <c r="BU243" s="26">
        <f t="shared" si="8"/>
        <v>0</v>
      </c>
      <c r="BV243" s="26">
        <f t="shared" si="8"/>
        <v>43215.29</v>
      </c>
      <c r="BW243" s="26">
        <f t="shared" si="8"/>
        <v>43215.29</v>
      </c>
      <c r="BX243" s="26">
        <f t="shared" si="8"/>
        <v>0</v>
      </c>
      <c r="BY243" s="26">
        <f t="shared" si="8"/>
        <v>0</v>
      </c>
      <c r="BZ243" s="26">
        <f t="shared" si="8"/>
        <v>0</v>
      </c>
      <c r="CA243" s="26">
        <f t="shared" si="8"/>
        <v>43215.29</v>
      </c>
      <c r="CB243" s="26">
        <f t="shared" si="8"/>
        <v>51082.75</v>
      </c>
      <c r="CC243" s="26">
        <f t="shared" si="8"/>
        <v>0</v>
      </c>
      <c r="CD243" s="26">
        <f t="shared" si="8"/>
        <v>0</v>
      </c>
      <c r="CE243" s="26">
        <f t="shared" si="8"/>
        <v>0</v>
      </c>
      <c r="CF243" s="26">
        <f t="shared" si="8"/>
        <v>51082.75</v>
      </c>
      <c r="CG243" s="26">
        <f t="shared" si="8"/>
        <v>46453.72</v>
      </c>
      <c r="CH243" s="26">
        <f t="shared" si="8"/>
        <v>0</v>
      </c>
      <c r="CI243" s="26">
        <f t="shared" si="8"/>
        <v>0</v>
      </c>
      <c r="CJ243" s="26">
        <f t="shared" si="8"/>
        <v>0</v>
      </c>
      <c r="CK243" s="26">
        <f t="shared" si="8"/>
        <v>46453.72</v>
      </c>
      <c r="CL243" s="26">
        <f t="shared" si="8"/>
        <v>43215.29</v>
      </c>
      <c r="CM243" s="26">
        <f t="shared" si="8"/>
        <v>0</v>
      </c>
      <c r="CN243" s="26">
        <f t="shared" si="8"/>
        <v>0</v>
      </c>
      <c r="CO243" s="26">
        <f t="shared" si="8"/>
        <v>0</v>
      </c>
      <c r="CP243" s="26">
        <f t="shared" si="8"/>
        <v>43215.29</v>
      </c>
      <c r="CQ243" s="26">
        <f t="shared" si="8"/>
        <v>51082.8</v>
      </c>
      <c r="CR243" s="26">
        <f t="shared" si="8"/>
        <v>0</v>
      </c>
      <c r="CS243" s="26">
        <f t="shared" si="8"/>
        <v>0</v>
      </c>
      <c r="CT243" s="26">
        <f t="shared" si="8"/>
        <v>0</v>
      </c>
      <c r="CU243" s="26">
        <f t="shared" si="8"/>
        <v>51082.8</v>
      </c>
      <c r="CV243" s="26">
        <f t="shared" si="8"/>
        <v>46453.72</v>
      </c>
      <c r="CW243" s="26">
        <f t="shared" si="8"/>
        <v>0</v>
      </c>
      <c r="CX243" s="26">
        <f t="shared" si="8"/>
        <v>0</v>
      </c>
      <c r="CY243" s="26">
        <f t="shared" si="8"/>
        <v>0</v>
      </c>
      <c r="CZ243" s="26">
        <f t="shared" si="8"/>
        <v>46453.72</v>
      </c>
      <c r="DA243" s="26">
        <f t="shared" si="8"/>
        <v>43215.29</v>
      </c>
      <c r="DB243" s="26">
        <f t="shared" si="8"/>
        <v>0</v>
      </c>
      <c r="DC243" s="26">
        <f t="shared" si="8"/>
        <v>0</v>
      </c>
      <c r="DD243" s="26">
        <f t="shared" si="8"/>
        <v>0</v>
      </c>
      <c r="DE243" s="26">
        <f t="shared" si="8"/>
        <v>43215.29</v>
      </c>
      <c r="DF243" s="27"/>
      <c r="DH243" s="28"/>
    </row>
    <row r="244" spans="1:112" s="19" customFormat="1" ht="98.25" customHeight="1" x14ac:dyDescent="0.2">
      <c r="A244" s="24" t="s">
        <v>813</v>
      </c>
      <c r="B244" s="23" t="s">
        <v>814</v>
      </c>
      <c r="C244" s="23"/>
      <c r="D244" s="23"/>
      <c r="E244" s="23"/>
      <c r="F244" s="23"/>
      <c r="G244" s="23"/>
      <c r="H244" s="23"/>
      <c r="I244" s="23"/>
      <c r="J244" s="23"/>
      <c r="K244" s="23"/>
      <c r="L244" s="23"/>
      <c r="M244" s="23"/>
      <c r="N244" s="23"/>
      <c r="O244" s="23"/>
      <c r="P244" s="23"/>
      <c r="Q244" s="23"/>
      <c r="R244" s="23"/>
      <c r="S244" s="23"/>
      <c r="T244" s="25">
        <v>2366</v>
      </c>
      <c r="U244" s="25">
        <v>2366</v>
      </c>
      <c r="V244" s="25">
        <v>0</v>
      </c>
      <c r="W244" s="25">
        <v>0</v>
      </c>
      <c r="X244" s="25">
        <v>0</v>
      </c>
      <c r="Y244" s="25">
        <v>0</v>
      </c>
      <c r="Z244" s="25">
        <v>0</v>
      </c>
      <c r="AA244" s="25">
        <v>0</v>
      </c>
      <c r="AB244" s="25">
        <v>2366</v>
      </c>
      <c r="AC244" s="25">
        <v>2366</v>
      </c>
      <c r="AD244" s="27">
        <v>615</v>
      </c>
      <c r="AE244" s="27">
        <v>0</v>
      </c>
      <c r="AF244" s="27">
        <v>0</v>
      </c>
      <c r="AG244" s="27">
        <v>0</v>
      </c>
      <c r="AH244" s="27">
        <v>615</v>
      </c>
      <c r="AI244" s="27">
        <v>615</v>
      </c>
      <c r="AJ244" s="27">
        <v>0</v>
      </c>
      <c r="AK244" s="27">
        <v>0</v>
      </c>
      <c r="AL244" s="27">
        <v>0</v>
      </c>
      <c r="AM244" s="27">
        <v>615</v>
      </c>
      <c r="AN244" s="27">
        <v>615</v>
      </c>
      <c r="AO244" s="27">
        <v>0</v>
      </c>
      <c r="AP244" s="27">
        <v>0</v>
      </c>
      <c r="AQ244" s="27" t="s">
        <v>81</v>
      </c>
      <c r="AR244" s="27">
        <v>615</v>
      </c>
      <c r="AS244" s="27">
        <v>615</v>
      </c>
      <c r="AT244" s="27">
        <v>0</v>
      </c>
      <c r="AU244" s="27">
        <v>0</v>
      </c>
      <c r="AV244" s="27">
        <v>0</v>
      </c>
      <c r="AW244" s="27">
        <v>615</v>
      </c>
      <c r="AX244" s="26">
        <f>AX245</f>
        <v>2366</v>
      </c>
      <c r="AY244" s="26">
        <f t="shared" ref="AY244:DE244" si="9">AY245</f>
        <v>2366</v>
      </c>
      <c r="AZ244" s="26">
        <f t="shared" si="9"/>
        <v>0</v>
      </c>
      <c r="BA244" s="26">
        <f t="shared" si="9"/>
        <v>0</v>
      </c>
      <c r="BB244" s="26">
        <f t="shared" si="9"/>
        <v>0</v>
      </c>
      <c r="BC244" s="26">
        <f t="shared" si="9"/>
        <v>0</v>
      </c>
      <c r="BD244" s="26">
        <f t="shared" si="9"/>
        <v>0</v>
      </c>
      <c r="BE244" s="26">
        <f t="shared" si="9"/>
        <v>0</v>
      </c>
      <c r="BF244" s="26">
        <f t="shared" si="9"/>
        <v>2366</v>
      </c>
      <c r="BG244" s="26">
        <f t="shared" si="9"/>
        <v>2366</v>
      </c>
      <c r="BH244" s="26">
        <f>BH245</f>
        <v>615</v>
      </c>
      <c r="BI244" s="26">
        <f t="shared" si="9"/>
        <v>0</v>
      </c>
      <c r="BJ244" s="26">
        <f t="shared" si="9"/>
        <v>0</v>
      </c>
      <c r="BK244" s="26">
        <f t="shared" si="9"/>
        <v>0</v>
      </c>
      <c r="BL244" s="26">
        <f t="shared" si="9"/>
        <v>615</v>
      </c>
      <c r="BM244" s="26">
        <f t="shared" si="9"/>
        <v>615</v>
      </c>
      <c r="BN244" s="26">
        <f t="shared" si="9"/>
        <v>0</v>
      </c>
      <c r="BO244" s="26">
        <f t="shared" si="9"/>
        <v>0</v>
      </c>
      <c r="BP244" s="26">
        <f t="shared" si="9"/>
        <v>0</v>
      </c>
      <c r="BQ244" s="26">
        <f t="shared" si="9"/>
        <v>615</v>
      </c>
      <c r="BR244" s="26">
        <f t="shared" si="9"/>
        <v>615</v>
      </c>
      <c r="BS244" s="26">
        <f t="shared" si="9"/>
        <v>0</v>
      </c>
      <c r="BT244" s="26">
        <f t="shared" si="9"/>
        <v>0</v>
      </c>
      <c r="BU244" s="26">
        <f t="shared" si="9"/>
        <v>0</v>
      </c>
      <c r="BV244" s="26">
        <f t="shared" si="9"/>
        <v>615</v>
      </c>
      <c r="BW244" s="26">
        <f t="shared" si="9"/>
        <v>615</v>
      </c>
      <c r="BX244" s="26">
        <f t="shared" si="9"/>
        <v>0</v>
      </c>
      <c r="BY244" s="26">
        <f t="shared" si="9"/>
        <v>0</v>
      </c>
      <c r="BZ244" s="26">
        <f t="shared" si="9"/>
        <v>0</v>
      </c>
      <c r="CA244" s="26">
        <f t="shared" si="9"/>
        <v>615</v>
      </c>
      <c r="CB244" s="26">
        <f t="shared" si="9"/>
        <v>2366</v>
      </c>
      <c r="CC244" s="26">
        <f t="shared" si="9"/>
        <v>0</v>
      </c>
      <c r="CD244" s="26">
        <f t="shared" si="9"/>
        <v>0</v>
      </c>
      <c r="CE244" s="26">
        <f t="shared" si="9"/>
        <v>0</v>
      </c>
      <c r="CF244" s="26">
        <f t="shared" si="9"/>
        <v>2366</v>
      </c>
      <c r="CG244" s="26">
        <f t="shared" si="9"/>
        <v>615</v>
      </c>
      <c r="CH244" s="26">
        <f t="shared" si="9"/>
        <v>0</v>
      </c>
      <c r="CI244" s="26">
        <f t="shared" si="9"/>
        <v>0</v>
      </c>
      <c r="CJ244" s="26">
        <f t="shared" si="9"/>
        <v>0</v>
      </c>
      <c r="CK244" s="26">
        <f t="shared" si="9"/>
        <v>615</v>
      </c>
      <c r="CL244" s="26">
        <f t="shared" si="9"/>
        <v>615</v>
      </c>
      <c r="CM244" s="26">
        <f t="shared" si="9"/>
        <v>0</v>
      </c>
      <c r="CN244" s="26">
        <f t="shared" si="9"/>
        <v>0</v>
      </c>
      <c r="CO244" s="26">
        <f t="shared" si="9"/>
        <v>0</v>
      </c>
      <c r="CP244" s="26">
        <f t="shared" si="9"/>
        <v>615</v>
      </c>
      <c r="CQ244" s="26">
        <f t="shared" si="9"/>
        <v>2366</v>
      </c>
      <c r="CR244" s="26">
        <f t="shared" si="9"/>
        <v>0</v>
      </c>
      <c r="CS244" s="26">
        <f t="shared" si="9"/>
        <v>0</v>
      </c>
      <c r="CT244" s="26">
        <f t="shared" si="9"/>
        <v>0</v>
      </c>
      <c r="CU244" s="26">
        <f t="shared" si="9"/>
        <v>2366</v>
      </c>
      <c r="CV244" s="26">
        <f t="shared" si="9"/>
        <v>615</v>
      </c>
      <c r="CW244" s="26">
        <f t="shared" si="9"/>
        <v>0</v>
      </c>
      <c r="CX244" s="26">
        <f t="shared" si="9"/>
        <v>0</v>
      </c>
      <c r="CY244" s="26">
        <f t="shared" si="9"/>
        <v>0</v>
      </c>
      <c r="CZ244" s="26">
        <f t="shared" si="9"/>
        <v>615</v>
      </c>
      <c r="DA244" s="26">
        <f t="shared" si="9"/>
        <v>615</v>
      </c>
      <c r="DB244" s="26">
        <f t="shared" si="9"/>
        <v>0</v>
      </c>
      <c r="DC244" s="26">
        <f t="shared" si="9"/>
        <v>0</v>
      </c>
      <c r="DD244" s="26">
        <f t="shared" si="9"/>
        <v>0</v>
      </c>
      <c r="DE244" s="26">
        <f t="shared" si="9"/>
        <v>615</v>
      </c>
      <c r="DF244" s="27"/>
      <c r="DH244" s="28"/>
    </row>
    <row r="245" spans="1:112" s="19" customFormat="1" ht="98.25" customHeight="1" x14ac:dyDescent="0.2">
      <c r="A245" s="72" t="s">
        <v>815</v>
      </c>
      <c r="B245" s="77" t="s">
        <v>816</v>
      </c>
      <c r="C245" s="24" t="s">
        <v>74</v>
      </c>
      <c r="D245" s="24" t="s">
        <v>817</v>
      </c>
      <c r="E245" s="24" t="s">
        <v>76</v>
      </c>
      <c r="F245" s="77"/>
      <c r="G245" s="77"/>
      <c r="H245" s="77"/>
      <c r="I245" s="77"/>
      <c r="J245" s="77"/>
      <c r="K245" s="77"/>
      <c r="L245" s="77"/>
      <c r="M245" s="77"/>
      <c r="N245" s="77"/>
      <c r="O245" s="24" t="s">
        <v>359</v>
      </c>
      <c r="P245" s="24" t="s">
        <v>78</v>
      </c>
      <c r="Q245" s="24" t="s">
        <v>79</v>
      </c>
      <c r="R245" s="77" t="s">
        <v>818</v>
      </c>
      <c r="S245" s="78" t="s">
        <v>383</v>
      </c>
      <c r="T245" s="76">
        <v>2366</v>
      </c>
      <c r="U245" s="76">
        <v>2366</v>
      </c>
      <c r="V245" s="76"/>
      <c r="W245" s="76"/>
      <c r="X245" s="76"/>
      <c r="Y245" s="76"/>
      <c r="Z245" s="76"/>
      <c r="AA245" s="76"/>
      <c r="AB245" s="76">
        <v>2366</v>
      </c>
      <c r="AC245" s="76">
        <v>2366</v>
      </c>
      <c r="AD245" s="71">
        <v>615</v>
      </c>
      <c r="AE245" s="71"/>
      <c r="AF245" s="71"/>
      <c r="AG245" s="71"/>
      <c r="AH245" s="71">
        <v>615</v>
      </c>
      <c r="AI245" s="71">
        <v>615</v>
      </c>
      <c r="AJ245" s="71"/>
      <c r="AK245" s="71"/>
      <c r="AL245" s="71"/>
      <c r="AM245" s="71">
        <v>615</v>
      </c>
      <c r="AN245" s="71">
        <v>615</v>
      </c>
      <c r="AO245" s="71"/>
      <c r="AP245" s="71"/>
      <c r="AQ245" s="71"/>
      <c r="AR245" s="71">
        <v>615</v>
      </c>
      <c r="AS245" s="71">
        <v>615</v>
      </c>
      <c r="AT245" s="71"/>
      <c r="AU245" s="71"/>
      <c r="AV245" s="71"/>
      <c r="AW245" s="71">
        <v>615</v>
      </c>
      <c r="AX245" s="79">
        <v>2366</v>
      </c>
      <c r="AY245" s="79">
        <v>2366</v>
      </c>
      <c r="AZ245" s="79"/>
      <c r="BA245" s="79"/>
      <c r="BB245" s="79"/>
      <c r="BC245" s="79"/>
      <c r="BD245" s="79"/>
      <c r="BE245" s="79"/>
      <c r="BF245" s="79">
        <v>2366</v>
      </c>
      <c r="BG245" s="79">
        <v>2366</v>
      </c>
      <c r="BH245" s="74">
        <v>615</v>
      </c>
      <c r="BI245" s="74"/>
      <c r="BJ245" s="74"/>
      <c r="BK245" s="74"/>
      <c r="BL245" s="74">
        <v>615</v>
      </c>
      <c r="BM245" s="74">
        <v>615</v>
      </c>
      <c r="BN245" s="74"/>
      <c r="BO245" s="74"/>
      <c r="BP245" s="74"/>
      <c r="BQ245" s="74">
        <v>615</v>
      </c>
      <c r="BR245" s="74">
        <v>615</v>
      </c>
      <c r="BS245" s="74"/>
      <c r="BT245" s="74"/>
      <c r="BU245" s="74"/>
      <c r="BV245" s="74">
        <v>615</v>
      </c>
      <c r="BW245" s="74">
        <v>615</v>
      </c>
      <c r="BX245" s="74"/>
      <c r="BY245" s="74"/>
      <c r="BZ245" s="74"/>
      <c r="CA245" s="74">
        <v>615</v>
      </c>
      <c r="CB245" s="74">
        <v>2366</v>
      </c>
      <c r="CC245" s="74"/>
      <c r="CD245" s="74"/>
      <c r="CE245" s="74"/>
      <c r="CF245" s="74">
        <v>2366</v>
      </c>
      <c r="CG245" s="74">
        <v>615</v>
      </c>
      <c r="CH245" s="74"/>
      <c r="CI245" s="74"/>
      <c r="CJ245" s="74"/>
      <c r="CK245" s="74">
        <v>615</v>
      </c>
      <c r="CL245" s="74">
        <v>615</v>
      </c>
      <c r="CM245" s="74"/>
      <c r="CN245" s="74"/>
      <c r="CO245" s="74"/>
      <c r="CP245" s="74">
        <v>615</v>
      </c>
      <c r="CQ245" s="74">
        <v>2366</v>
      </c>
      <c r="CR245" s="74"/>
      <c r="CS245" s="74"/>
      <c r="CT245" s="74"/>
      <c r="CU245" s="74">
        <v>2366</v>
      </c>
      <c r="CV245" s="71">
        <v>615</v>
      </c>
      <c r="CW245" s="71"/>
      <c r="CX245" s="71"/>
      <c r="CY245" s="71"/>
      <c r="CZ245" s="71">
        <v>615</v>
      </c>
      <c r="DA245" s="71">
        <v>615</v>
      </c>
      <c r="DB245" s="71"/>
      <c r="DC245" s="71"/>
      <c r="DD245" s="71"/>
      <c r="DE245" s="71">
        <v>615</v>
      </c>
      <c r="DF245" s="71" t="s">
        <v>82</v>
      </c>
      <c r="DH245" s="28"/>
    </row>
    <row r="246" spans="1:112" s="19" customFormat="1" ht="98.25" customHeight="1" x14ac:dyDescent="0.2">
      <c r="A246" s="72"/>
      <c r="B246" s="77"/>
      <c r="C246" s="72" t="s">
        <v>608</v>
      </c>
      <c r="D246" s="72" t="s">
        <v>609</v>
      </c>
      <c r="E246" s="72" t="s">
        <v>610</v>
      </c>
      <c r="F246" s="77"/>
      <c r="G246" s="77"/>
      <c r="H246" s="77"/>
      <c r="I246" s="77"/>
      <c r="J246" s="77"/>
      <c r="K246" s="77"/>
      <c r="L246" s="77"/>
      <c r="M246" s="77"/>
      <c r="N246" s="77"/>
      <c r="O246" s="24" t="s">
        <v>819</v>
      </c>
      <c r="P246" s="24" t="s">
        <v>87</v>
      </c>
      <c r="Q246" s="24" t="s">
        <v>820</v>
      </c>
      <c r="R246" s="77"/>
      <c r="S246" s="78"/>
      <c r="T246" s="76"/>
      <c r="U246" s="76"/>
      <c r="V246" s="76"/>
      <c r="W246" s="76"/>
      <c r="X246" s="76"/>
      <c r="Y246" s="76"/>
      <c r="Z246" s="76"/>
      <c r="AA246" s="76"/>
      <c r="AB246" s="76"/>
      <c r="AC246" s="76"/>
      <c r="AD246" s="71"/>
      <c r="AE246" s="71"/>
      <c r="AF246" s="71"/>
      <c r="AG246" s="71"/>
      <c r="AH246" s="71"/>
      <c r="AI246" s="71"/>
      <c r="AJ246" s="71"/>
      <c r="AK246" s="71"/>
      <c r="AL246" s="71"/>
      <c r="AM246" s="71"/>
      <c r="AN246" s="71"/>
      <c r="AO246" s="71"/>
      <c r="AP246" s="71"/>
      <c r="AQ246" s="71"/>
      <c r="AR246" s="71"/>
      <c r="AS246" s="71"/>
      <c r="AT246" s="71"/>
      <c r="AU246" s="71"/>
      <c r="AV246" s="71"/>
      <c r="AW246" s="71"/>
      <c r="AX246" s="79"/>
      <c r="AY246" s="79"/>
      <c r="AZ246" s="79"/>
      <c r="BA246" s="79"/>
      <c r="BB246" s="79"/>
      <c r="BC246" s="79"/>
      <c r="BD246" s="79"/>
      <c r="BE246" s="79"/>
      <c r="BF246" s="79"/>
      <c r="BG246" s="79"/>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1"/>
      <c r="CW246" s="71"/>
      <c r="CX246" s="71"/>
      <c r="CY246" s="71"/>
      <c r="CZ246" s="71"/>
      <c r="DA246" s="71"/>
      <c r="DB246" s="71"/>
      <c r="DC246" s="71"/>
      <c r="DD246" s="71"/>
      <c r="DE246" s="71"/>
      <c r="DF246" s="71"/>
      <c r="DH246" s="28"/>
    </row>
    <row r="247" spans="1:112" s="19" customFormat="1" ht="98.25" customHeight="1" x14ac:dyDescent="0.2">
      <c r="A247" s="72"/>
      <c r="B247" s="77"/>
      <c r="C247" s="72"/>
      <c r="D247" s="72"/>
      <c r="E247" s="72"/>
      <c r="F247" s="77"/>
      <c r="G247" s="77"/>
      <c r="H247" s="77"/>
      <c r="I247" s="77"/>
      <c r="J247" s="77"/>
      <c r="K247" s="77"/>
      <c r="L247" s="77"/>
      <c r="M247" s="77"/>
      <c r="N247" s="77"/>
      <c r="O247" s="24" t="s">
        <v>821</v>
      </c>
      <c r="P247" s="24" t="s">
        <v>90</v>
      </c>
      <c r="Q247" s="24" t="s">
        <v>659</v>
      </c>
      <c r="R247" s="77"/>
      <c r="S247" s="78"/>
      <c r="T247" s="76"/>
      <c r="U247" s="76"/>
      <c r="V247" s="76"/>
      <c r="W247" s="76"/>
      <c r="X247" s="76"/>
      <c r="Y247" s="76"/>
      <c r="Z247" s="76"/>
      <c r="AA247" s="76"/>
      <c r="AB247" s="76"/>
      <c r="AC247" s="76"/>
      <c r="AD247" s="71"/>
      <c r="AE247" s="71"/>
      <c r="AF247" s="71"/>
      <c r="AG247" s="71"/>
      <c r="AH247" s="71"/>
      <c r="AI247" s="71"/>
      <c r="AJ247" s="71"/>
      <c r="AK247" s="71"/>
      <c r="AL247" s="71"/>
      <c r="AM247" s="71"/>
      <c r="AN247" s="71"/>
      <c r="AO247" s="71"/>
      <c r="AP247" s="71"/>
      <c r="AQ247" s="71"/>
      <c r="AR247" s="71"/>
      <c r="AS247" s="71"/>
      <c r="AT247" s="71"/>
      <c r="AU247" s="71"/>
      <c r="AV247" s="71"/>
      <c r="AW247" s="71"/>
      <c r="AX247" s="79"/>
      <c r="AY247" s="79"/>
      <c r="AZ247" s="79"/>
      <c r="BA247" s="79"/>
      <c r="BB247" s="79"/>
      <c r="BC247" s="79"/>
      <c r="BD247" s="79"/>
      <c r="BE247" s="79"/>
      <c r="BF247" s="79"/>
      <c r="BG247" s="79"/>
      <c r="BH247" s="74"/>
      <c r="BI247" s="74"/>
      <c r="BJ247" s="74"/>
      <c r="BK247" s="74"/>
      <c r="BL247" s="74"/>
      <c r="BM247" s="74"/>
      <c r="BN247" s="74"/>
      <c r="BO247" s="74"/>
      <c r="BP247" s="74"/>
      <c r="BQ247" s="74"/>
      <c r="BR247" s="74"/>
      <c r="BS247" s="74"/>
      <c r="BT247" s="74"/>
      <c r="BU247" s="74"/>
      <c r="BV247" s="74"/>
      <c r="BW247" s="74"/>
      <c r="BX247" s="74"/>
      <c r="BY247" s="74"/>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1"/>
      <c r="CW247" s="71"/>
      <c r="CX247" s="71"/>
      <c r="CY247" s="71"/>
      <c r="CZ247" s="71"/>
      <c r="DA247" s="71"/>
      <c r="DB247" s="71"/>
      <c r="DC247" s="71"/>
      <c r="DD247" s="71"/>
      <c r="DE247" s="71"/>
      <c r="DF247" s="71"/>
      <c r="DH247" s="28"/>
    </row>
    <row r="248" spans="1:112" s="19" customFormat="1" ht="98.25" customHeight="1" x14ac:dyDescent="0.2">
      <c r="A248" s="72"/>
      <c r="B248" s="77"/>
      <c r="C248" s="72"/>
      <c r="D248" s="72"/>
      <c r="E248" s="72"/>
      <c r="F248" s="77"/>
      <c r="G248" s="77"/>
      <c r="H248" s="77"/>
      <c r="I248" s="77"/>
      <c r="J248" s="77"/>
      <c r="K248" s="77"/>
      <c r="L248" s="77"/>
      <c r="M248" s="77"/>
      <c r="N248" s="77"/>
      <c r="O248" s="24" t="s">
        <v>822</v>
      </c>
      <c r="P248" s="24" t="s">
        <v>310</v>
      </c>
      <c r="Q248" s="24" t="s">
        <v>823</v>
      </c>
      <c r="R248" s="77"/>
      <c r="S248" s="78"/>
      <c r="T248" s="76"/>
      <c r="U248" s="76"/>
      <c r="V248" s="76"/>
      <c r="W248" s="76"/>
      <c r="X248" s="76"/>
      <c r="Y248" s="76"/>
      <c r="Z248" s="76"/>
      <c r="AA248" s="76"/>
      <c r="AB248" s="76"/>
      <c r="AC248" s="76"/>
      <c r="AD248" s="71"/>
      <c r="AE248" s="71"/>
      <c r="AF248" s="71"/>
      <c r="AG248" s="71"/>
      <c r="AH248" s="71"/>
      <c r="AI248" s="71"/>
      <c r="AJ248" s="71"/>
      <c r="AK248" s="71"/>
      <c r="AL248" s="71"/>
      <c r="AM248" s="71"/>
      <c r="AN248" s="71"/>
      <c r="AO248" s="71"/>
      <c r="AP248" s="71"/>
      <c r="AQ248" s="71"/>
      <c r="AR248" s="71"/>
      <c r="AS248" s="71"/>
      <c r="AT248" s="71"/>
      <c r="AU248" s="71"/>
      <c r="AV248" s="71"/>
      <c r="AW248" s="71"/>
      <c r="AX248" s="79"/>
      <c r="AY248" s="79"/>
      <c r="AZ248" s="79"/>
      <c r="BA248" s="79"/>
      <c r="BB248" s="79"/>
      <c r="BC248" s="79"/>
      <c r="BD248" s="79"/>
      <c r="BE248" s="79"/>
      <c r="BF248" s="79"/>
      <c r="BG248" s="79"/>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1"/>
      <c r="CW248" s="71"/>
      <c r="CX248" s="71"/>
      <c r="CY248" s="71"/>
      <c r="CZ248" s="71"/>
      <c r="DA248" s="71"/>
      <c r="DB248" s="71"/>
      <c r="DC248" s="71"/>
      <c r="DD248" s="71"/>
      <c r="DE248" s="71"/>
      <c r="DF248" s="71"/>
      <c r="DH248" s="28"/>
    </row>
    <row r="249" spans="1:112" s="19" customFormat="1" ht="98.25" customHeight="1" x14ac:dyDescent="0.2">
      <c r="A249" s="72"/>
      <c r="B249" s="77"/>
      <c r="C249" s="72"/>
      <c r="D249" s="72"/>
      <c r="E249" s="72"/>
      <c r="F249" s="77"/>
      <c r="G249" s="77"/>
      <c r="H249" s="77"/>
      <c r="I249" s="77"/>
      <c r="J249" s="77"/>
      <c r="K249" s="77"/>
      <c r="L249" s="77"/>
      <c r="M249" s="77"/>
      <c r="N249" s="77"/>
      <c r="O249" s="24" t="s">
        <v>630</v>
      </c>
      <c r="P249" s="24" t="s">
        <v>824</v>
      </c>
      <c r="Q249" s="24" t="s">
        <v>632</v>
      </c>
      <c r="R249" s="77"/>
      <c r="S249" s="78"/>
      <c r="T249" s="76"/>
      <c r="U249" s="76"/>
      <c r="V249" s="76"/>
      <c r="W249" s="76"/>
      <c r="X249" s="76"/>
      <c r="Y249" s="76"/>
      <c r="Z249" s="76"/>
      <c r="AA249" s="76"/>
      <c r="AB249" s="76"/>
      <c r="AC249" s="76"/>
      <c r="AD249" s="71"/>
      <c r="AE249" s="71"/>
      <c r="AF249" s="71"/>
      <c r="AG249" s="71"/>
      <c r="AH249" s="71"/>
      <c r="AI249" s="71"/>
      <c r="AJ249" s="71"/>
      <c r="AK249" s="71"/>
      <c r="AL249" s="71"/>
      <c r="AM249" s="71"/>
      <c r="AN249" s="71"/>
      <c r="AO249" s="71"/>
      <c r="AP249" s="71"/>
      <c r="AQ249" s="71"/>
      <c r="AR249" s="71"/>
      <c r="AS249" s="71"/>
      <c r="AT249" s="71"/>
      <c r="AU249" s="71"/>
      <c r="AV249" s="71"/>
      <c r="AW249" s="71"/>
      <c r="AX249" s="79"/>
      <c r="AY249" s="79"/>
      <c r="AZ249" s="79"/>
      <c r="BA249" s="79"/>
      <c r="BB249" s="79"/>
      <c r="BC249" s="79"/>
      <c r="BD249" s="79"/>
      <c r="BE249" s="79"/>
      <c r="BF249" s="79"/>
      <c r="BG249" s="79"/>
      <c r="BH249" s="74"/>
      <c r="BI249" s="74"/>
      <c r="BJ249" s="74"/>
      <c r="BK249" s="74"/>
      <c r="BL249" s="74"/>
      <c r="BM249" s="74"/>
      <c r="BN249" s="74"/>
      <c r="BO249" s="74"/>
      <c r="BP249" s="74"/>
      <c r="BQ249" s="74"/>
      <c r="BR249" s="74"/>
      <c r="BS249" s="74"/>
      <c r="BT249" s="74"/>
      <c r="BU249" s="74"/>
      <c r="BV249" s="74"/>
      <c r="BW249" s="74"/>
      <c r="BX249" s="74"/>
      <c r="BY249" s="74"/>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1"/>
      <c r="CW249" s="71"/>
      <c r="CX249" s="71"/>
      <c r="CY249" s="71"/>
      <c r="CZ249" s="71"/>
      <c r="DA249" s="71"/>
      <c r="DB249" s="71"/>
      <c r="DC249" s="71"/>
      <c r="DD249" s="71"/>
      <c r="DE249" s="71"/>
      <c r="DF249" s="71"/>
      <c r="DH249" s="28"/>
    </row>
    <row r="250" spans="1:112" s="19" customFormat="1" ht="98.25" customHeight="1" x14ac:dyDescent="0.2">
      <c r="A250" s="24" t="s">
        <v>825</v>
      </c>
      <c r="B250" s="23" t="s">
        <v>826</v>
      </c>
      <c r="C250" s="23"/>
      <c r="D250" s="23"/>
      <c r="E250" s="23"/>
      <c r="F250" s="23"/>
      <c r="G250" s="23"/>
      <c r="H250" s="23"/>
      <c r="I250" s="23"/>
      <c r="J250" s="23"/>
      <c r="K250" s="23"/>
      <c r="L250" s="23"/>
      <c r="M250" s="23"/>
      <c r="N250" s="23"/>
      <c r="O250" s="23"/>
      <c r="P250" s="23"/>
      <c r="Q250" s="23"/>
      <c r="R250" s="23" t="s">
        <v>818</v>
      </c>
      <c r="S250" s="23"/>
      <c r="T250" s="25">
        <v>22394.75</v>
      </c>
      <c r="U250" s="25">
        <v>22114.31</v>
      </c>
      <c r="V250" s="25">
        <v>0</v>
      </c>
      <c r="W250" s="25">
        <v>0</v>
      </c>
      <c r="X250" s="25">
        <v>0</v>
      </c>
      <c r="Y250" s="25">
        <v>0</v>
      </c>
      <c r="Z250" s="25">
        <v>0</v>
      </c>
      <c r="AA250" s="25">
        <v>0</v>
      </c>
      <c r="AB250" s="25">
        <v>22394.75</v>
      </c>
      <c r="AC250" s="25">
        <v>22114.31</v>
      </c>
      <c r="AD250" s="27">
        <v>20752.29</v>
      </c>
      <c r="AE250" s="27">
        <v>0</v>
      </c>
      <c r="AF250" s="27">
        <v>0</v>
      </c>
      <c r="AG250" s="27">
        <v>0</v>
      </c>
      <c r="AH250" s="27">
        <v>20752.29</v>
      </c>
      <c r="AI250" s="27">
        <v>24404.29</v>
      </c>
      <c r="AJ250" s="27">
        <v>0</v>
      </c>
      <c r="AK250" s="27">
        <v>0</v>
      </c>
      <c r="AL250" s="27">
        <v>0</v>
      </c>
      <c r="AM250" s="27">
        <v>24404.29</v>
      </c>
      <c r="AN250" s="27">
        <v>24404.29</v>
      </c>
      <c r="AO250" s="27">
        <v>0</v>
      </c>
      <c r="AP250" s="27">
        <v>0</v>
      </c>
      <c r="AQ250" s="27" t="s">
        <v>81</v>
      </c>
      <c r="AR250" s="27">
        <v>24404.29</v>
      </c>
      <c r="AS250" s="27">
        <v>24404.29</v>
      </c>
      <c r="AT250" s="27">
        <v>0</v>
      </c>
      <c r="AU250" s="27">
        <v>0</v>
      </c>
      <c r="AV250" s="27">
        <v>0</v>
      </c>
      <c r="AW250" s="27">
        <v>24404.29</v>
      </c>
      <c r="AX250" s="26">
        <f>AX251</f>
        <v>22394.799999999999</v>
      </c>
      <c r="AY250" s="26">
        <f t="shared" ref="AY250:DE250" si="10">AY251</f>
        <v>22114.3</v>
      </c>
      <c r="AZ250" s="26">
        <f t="shared" si="10"/>
        <v>0</v>
      </c>
      <c r="BA250" s="26">
        <f t="shared" si="10"/>
        <v>0</v>
      </c>
      <c r="BB250" s="26">
        <f t="shared" si="10"/>
        <v>0</v>
      </c>
      <c r="BC250" s="26">
        <f t="shared" si="10"/>
        <v>0</v>
      </c>
      <c r="BD250" s="26">
        <f t="shared" si="10"/>
        <v>0</v>
      </c>
      <c r="BE250" s="26">
        <f t="shared" si="10"/>
        <v>0</v>
      </c>
      <c r="BF250" s="26">
        <f t="shared" si="10"/>
        <v>22394.799999999999</v>
      </c>
      <c r="BG250" s="26">
        <f t="shared" si="10"/>
        <v>22114.3</v>
      </c>
      <c r="BH250" s="26">
        <f t="shared" si="10"/>
        <v>20752.29</v>
      </c>
      <c r="BI250" s="26">
        <f t="shared" si="10"/>
        <v>0</v>
      </c>
      <c r="BJ250" s="26">
        <f t="shared" si="10"/>
        <v>0</v>
      </c>
      <c r="BK250" s="26">
        <f t="shared" si="10"/>
        <v>0</v>
      </c>
      <c r="BL250" s="26">
        <f t="shared" si="10"/>
        <v>20752.29</v>
      </c>
      <c r="BM250" s="26">
        <f t="shared" si="10"/>
        <v>24404.29</v>
      </c>
      <c r="BN250" s="26">
        <f t="shared" si="10"/>
        <v>0</v>
      </c>
      <c r="BO250" s="26">
        <f t="shared" si="10"/>
        <v>0</v>
      </c>
      <c r="BP250" s="26">
        <f t="shared" si="10"/>
        <v>0</v>
      </c>
      <c r="BQ250" s="26">
        <f t="shared" si="10"/>
        <v>24404.29</v>
      </c>
      <c r="BR250" s="26">
        <f t="shared" si="10"/>
        <v>24404.29</v>
      </c>
      <c r="BS250" s="26">
        <f t="shared" si="10"/>
        <v>0</v>
      </c>
      <c r="BT250" s="26">
        <f t="shared" si="10"/>
        <v>0</v>
      </c>
      <c r="BU250" s="26">
        <f t="shared" si="10"/>
        <v>0</v>
      </c>
      <c r="BV250" s="26">
        <f t="shared" si="10"/>
        <v>24404.29</v>
      </c>
      <c r="BW250" s="26">
        <f t="shared" si="10"/>
        <v>24404.29</v>
      </c>
      <c r="BX250" s="26">
        <f t="shared" si="10"/>
        <v>0</v>
      </c>
      <c r="BY250" s="26">
        <f t="shared" si="10"/>
        <v>0</v>
      </c>
      <c r="BZ250" s="26">
        <f t="shared" si="10"/>
        <v>0</v>
      </c>
      <c r="CA250" s="26">
        <f t="shared" si="10"/>
        <v>24404.29</v>
      </c>
      <c r="CB250" s="26">
        <f t="shared" si="10"/>
        <v>22394.75</v>
      </c>
      <c r="CC250" s="26">
        <f t="shared" si="10"/>
        <v>0</v>
      </c>
      <c r="CD250" s="26">
        <f t="shared" si="10"/>
        <v>0</v>
      </c>
      <c r="CE250" s="26">
        <f t="shared" si="10"/>
        <v>0</v>
      </c>
      <c r="CF250" s="26">
        <f t="shared" si="10"/>
        <v>22394.75</v>
      </c>
      <c r="CG250" s="26">
        <f t="shared" si="10"/>
        <v>20752.29</v>
      </c>
      <c r="CH250" s="26">
        <f t="shared" si="10"/>
        <v>0</v>
      </c>
      <c r="CI250" s="26">
        <f t="shared" si="10"/>
        <v>0</v>
      </c>
      <c r="CJ250" s="26">
        <f t="shared" si="10"/>
        <v>0</v>
      </c>
      <c r="CK250" s="26">
        <f t="shared" si="10"/>
        <v>20752.29</v>
      </c>
      <c r="CL250" s="26">
        <f t="shared" si="10"/>
        <v>24404.29</v>
      </c>
      <c r="CM250" s="26">
        <f t="shared" si="10"/>
        <v>0</v>
      </c>
      <c r="CN250" s="26">
        <f t="shared" si="10"/>
        <v>0</v>
      </c>
      <c r="CO250" s="26">
        <f t="shared" si="10"/>
        <v>0</v>
      </c>
      <c r="CP250" s="26">
        <f t="shared" si="10"/>
        <v>24404.29</v>
      </c>
      <c r="CQ250" s="26">
        <f t="shared" si="10"/>
        <v>22394.799999999999</v>
      </c>
      <c r="CR250" s="26">
        <f t="shared" si="10"/>
        <v>0</v>
      </c>
      <c r="CS250" s="26">
        <f t="shared" si="10"/>
        <v>0</v>
      </c>
      <c r="CT250" s="26">
        <f t="shared" si="10"/>
        <v>0</v>
      </c>
      <c r="CU250" s="26">
        <f t="shared" si="10"/>
        <v>22394.799999999999</v>
      </c>
      <c r="CV250" s="26">
        <f t="shared" si="10"/>
        <v>20752.29</v>
      </c>
      <c r="CW250" s="26">
        <f t="shared" si="10"/>
        <v>0</v>
      </c>
      <c r="CX250" s="26">
        <f t="shared" si="10"/>
        <v>0</v>
      </c>
      <c r="CY250" s="26">
        <f t="shared" si="10"/>
        <v>0</v>
      </c>
      <c r="CZ250" s="26">
        <f t="shared" si="10"/>
        <v>20752.29</v>
      </c>
      <c r="DA250" s="26">
        <f t="shared" si="10"/>
        <v>24404.29</v>
      </c>
      <c r="DB250" s="26">
        <f t="shared" si="10"/>
        <v>0</v>
      </c>
      <c r="DC250" s="26">
        <f t="shared" si="10"/>
        <v>0</v>
      </c>
      <c r="DD250" s="26">
        <f t="shared" si="10"/>
        <v>0</v>
      </c>
      <c r="DE250" s="26">
        <f t="shared" si="10"/>
        <v>24404.29</v>
      </c>
      <c r="DF250" s="27"/>
      <c r="DH250" s="28"/>
    </row>
    <row r="251" spans="1:112" s="19" customFormat="1" ht="98.25" customHeight="1" x14ac:dyDescent="0.2">
      <c r="A251" s="72" t="s">
        <v>827</v>
      </c>
      <c r="B251" s="77" t="s">
        <v>828</v>
      </c>
      <c r="C251" s="72" t="s">
        <v>74</v>
      </c>
      <c r="D251" s="72" t="s">
        <v>829</v>
      </c>
      <c r="E251" s="72" t="s">
        <v>76</v>
      </c>
      <c r="F251" s="77"/>
      <c r="G251" s="77"/>
      <c r="H251" s="77"/>
      <c r="I251" s="72" t="s">
        <v>830</v>
      </c>
      <c r="J251" s="72" t="s">
        <v>78</v>
      </c>
      <c r="K251" s="72" t="s">
        <v>831</v>
      </c>
      <c r="L251" s="77"/>
      <c r="M251" s="77"/>
      <c r="N251" s="77"/>
      <c r="O251" s="24" t="s">
        <v>359</v>
      </c>
      <c r="P251" s="24" t="s">
        <v>78</v>
      </c>
      <c r="Q251" s="24" t="s">
        <v>79</v>
      </c>
      <c r="R251" s="77" t="s">
        <v>818</v>
      </c>
      <c r="S251" s="78" t="s">
        <v>383</v>
      </c>
      <c r="T251" s="76">
        <v>22394.75</v>
      </c>
      <c r="U251" s="76">
        <v>22114.31</v>
      </c>
      <c r="V251" s="76"/>
      <c r="W251" s="76"/>
      <c r="X251" s="76"/>
      <c r="Y251" s="76"/>
      <c r="Z251" s="76"/>
      <c r="AA251" s="76"/>
      <c r="AB251" s="76">
        <v>22394.75</v>
      </c>
      <c r="AC251" s="76">
        <v>22114.31</v>
      </c>
      <c r="AD251" s="71">
        <v>20752.29</v>
      </c>
      <c r="AE251" s="71"/>
      <c r="AF251" s="71"/>
      <c r="AG251" s="71"/>
      <c r="AH251" s="71">
        <v>20752.29</v>
      </c>
      <c r="AI251" s="71">
        <v>24404.29</v>
      </c>
      <c r="AJ251" s="71"/>
      <c r="AK251" s="71"/>
      <c r="AL251" s="71"/>
      <c r="AM251" s="71">
        <v>24404.29</v>
      </c>
      <c r="AN251" s="71">
        <v>24404.29</v>
      </c>
      <c r="AO251" s="71"/>
      <c r="AP251" s="71"/>
      <c r="AQ251" s="71"/>
      <c r="AR251" s="71">
        <v>24404.29</v>
      </c>
      <c r="AS251" s="71">
        <v>24404.29</v>
      </c>
      <c r="AT251" s="71"/>
      <c r="AU251" s="71"/>
      <c r="AV251" s="71"/>
      <c r="AW251" s="71">
        <v>24404.29</v>
      </c>
      <c r="AX251" s="79">
        <v>22394.799999999999</v>
      </c>
      <c r="AY251" s="79">
        <v>22114.3</v>
      </c>
      <c r="AZ251" s="79"/>
      <c r="BA251" s="79"/>
      <c r="BB251" s="79"/>
      <c r="BC251" s="79"/>
      <c r="BD251" s="79"/>
      <c r="BE251" s="79"/>
      <c r="BF251" s="79">
        <v>22394.799999999999</v>
      </c>
      <c r="BG251" s="79">
        <v>22114.3</v>
      </c>
      <c r="BH251" s="74">
        <v>20752.29</v>
      </c>
      <c r="BI251" s="74"/>
      <c r="BJ251" s="74"/>
      <c r="BK251" s="74"/>
      <c r="BL251" s="74">
        <v>20752.29</v>
      </c>
      <c r="BM251" s="74">
        <v>24404.29</v>
      </c>
      <c r="BN251" s="74"/>
      <c r="BO251" s="74"/>
      <c r="BP251" s="74"/>
      <c r="BQ251" s="74">
        <v>24404.29</v>
      </c>
      <c r="BR251" s="74">
        <v>24404.29</v>
      </c>
      <c r="BS251" s="74"/>
      <c r="BT251" s="74"/>
      <c r="BU251" s="74"/>
      <c r="BV251" s="74">
        <v>24404.29</v>
      </c>
      <c r="BW251" s="74">
        <v>24404.29</v>
      </c>
      <c r="BX251" s="74"/>
      <c r="BY251" s="74"/>
      <c r="BZ251" s="74"/>
      <c r="CA251" s="74">
        <v>24404.29</v>
      </c>
      <c r="CB251" s="74">
        <v>22394.75</v>
      </c>
      <c r="CC251" s="74"/>
      <c r="CD251" s="74"/>
      <c r="CE251" s="74"/>
      <c r="CF251" s="74">
        <v>22394.75</v>
      </c>
      <c r="CG251" s="74">
        <v>20752.29</v>
      </c>
      <c r="CH251" s="74"/>
      <c r="CI251" s="74"/>
      <c r="CJ251" s="74"/>
      <c r="CK251" s="74">
        <v>20752.29</v>
      </c>
      <c r="CL251" s="74">
        <v>24404.29</v>
      </c>
      <c r="CM251" s="74"/>
      <c r="CN251" s="74"/>
      <c r="CO251" s="74"/>
      <c r="CP251" s="74">
        <v>24404.29</v>
      </c>
      <c r="CQ251" s="74">
        <v>22394.799999999999</v>
      </c>
      <c r="CR251" s="74"/>
      <c r="CS251" s="74"/>
      <c r="CT251" s="74"/>
      <c r="CU251" s="74">
        <v>22394.799999999999</v>
      </c>
      <c r="CV251" s="71">
        <v>20752.29</v>
      </c>
      <c r="CW251" s="71"/>
      <c r="CX251" s="71"/>
      <c r="CY251" s="71"/>
      <c r="CZ251" s="71">
        <v>20752.29</v>
      </c>
      <c r="DA251" s="71">
        <v>24404.29</v>
      </c>
      <c r="DB251" s="71"/>
      <c r="DC251" s="71"/>
      <c r="DD251" s="71"/>
      <c r="DE251" s="71">
        <v>24404.29</v>
      </c>
      <c r="DF251" s="71" t="s">
        <v>82</v>
      </c>
      <c r="DH251" s="28"/>
    </row>
    <row r="252" spans="1:112" s="19" customFormat="1" ht="98.25" customHeight="1" x14ac:dyDescent="0.2">
      <c r="A252" s="72"/>
      <c r="B252" s="77"/>
      <c r="C252" s="72"/>
      <c r="D252" s="72"/>
      <c r="E252" s="72"/>
      <c r="F252" s="77"/>
      <c r="G252" s="77"/>
      <c r="H252" s="77"/>
      <c r="I252" s="72"/>
      <c r="J252" s="72"/>
      <c r="K252" s="72"/>
      <c r="L252" s="77"/>
      <c r="M252" s="77"/>
      <c r="N252" s="77"/>
      <c r="O252" s="24" t="s">
        <v>832</v>
      </c>
      <c r="P252" s="24" t="s">
        <v>87</v>
      </c>
      <c r="Q252" s="24" t="s">
        <v>388</v>
      </c>
      <c r="R252" s="77"/>
      <c r="S252" s="78"/>
      <c r="T252" s="76"/>
      <c r="U252" s="76"/>
      <c r="V252" s="76"/>
      <c r="W252" s="76"/>
      <c r="X252" s="76"/>
      <c r="Y252" s="76"/>
      <c r="Z252" s="76"/>
      <c r="AA252" s="76"/>
      <c r="AB252" s="76"/>
      <c r="AC252" s="76"/>
      <c r="AD252" s="71"/>
      <c r="AE252" s="71"/>
      <c r="AF252" s="71"/>
      <c r="AG252" s="71"/>
      <c r="AH252" s="71"/>
      <c r="AI252" s="71"/>
      <c r="AJ252" s="71"/>
      <c r="AK252" s="71"/>
      <c r="AL252" s="71"/>
      <c r="AM252" s="71"/>
      <c r="AN252" s="71"/>
      <c r="AO252" s="71"/>
      <c r="AP252" s="71"/>
      <c r="AQ252" s="71"/>
      <c r="AR252" s="71"/>
      <c r="AS252" s="71"/>
      <c r="AT252" s="71"/>
      <c r="AU252" s="71"/>
      <c r="AV252" s="71"/>
      <c r="AW252" s="71"/>
      <c r="AX252" s="79"/>
      <c r="AY252" s="79"/>
      <c r="AZ252" s="79"/>
      <c r="BA252" s="79"/>
      <c r="BB252" s="79"/>
      <c r="BC252" s="79"/>
      <c r="BD252" s="79"/>
      <c r="BE252" s="79"/>
      <c r="BF252" s="79"/>
      <c r="BG252" s="79"/>
      <c r="BH252" s="74"/>
      <c r="BI252" s="74"/>
      <c r="BJ252" s="74"/>
      <c r="BK252" s="74"/>
      <c r="BL252" s="74"/>
      <c r="BM252" s="74"/>
      <c r="BN252" s="74"/>
      <c r="BO252" s="74"/>
      <c r="BP252" s="74"/>
      <c r="BQ252" s="74"/>
      <c r="BR252" s="74"/>
      <c r="BS252" s="74"/>
      <c r="BT252" s="74"/>
      <c r="BU252" s="74"/>
      <c r="BV252" s="74"/>
      <c r="BW252" s="74"/>
      <c r="BX252" s="74"/>
      <c r="BY252" s="74"/>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1"/>
      <c r="CW252" s="71"/>
      <c r="CX252" s="71"/>
      <c r="CY252" s="71"/>
      <c r="CZ252" s="71"/>
      <c r="DA252" s="71"/>
      <c r="DB252" s="71"/>
      <c r="DC252" s="71"/>
      <c r="DD252" s="71"/>
      <c r="DE252" s="71"/>
      <c r="DF252" s="71"/>
      <c r="DH252" s="28"/>
    </row>
    <row r="253" spans="1:112" s="19" customFormat="1" ht="98.25" customHeight="1" x14ac:dyDescent="0.2">
      <c r="A253" s="72"/>
      <c r="B253" s="77"/>
      <c r="C253" s="72"/>
      <c r="D253" s="72"/>
      <c r="E253" s="72"/>
      <c r="F253" s="77"/>
      <c r="G253" s="77"/>
      <c r="H253" s="77"/>
      <c r="I253" s="72"/>
      <c r="J253" s="72"/>
      <c r="K253" s="72"/>
      <c r="L253" s="77"/>
      <c r="M253" s="77"/>
      <c r="N253" s="77"/>
      <c r="O253" s="24" t="s">
        <v>833</v>
      </c>
      <c r="P253" s="24" t="s">
        <v>90</v>
      </c>
      <c r="Q253" s="24" t="s">
        <v>834</v>
      </c>
      <c r="R253" s="77"/>
      <c r="S253" s="78"/>
      <c r="T253" s="76"/>
      <c r="U253" s="76"/>
      <c r="V253" s="76"/>
      <c r="W253" s="76"/>
      <c r="X253" s="76"/>
      <c r="Y253" s="76"/>
      <c r="Z253" s="76"/>
      <c r="AA253" s="76"/>
      <c r="AB253" s="76"/>
      <c r="AC253" s="76"/>
      <c r="AD253" s="71"/>
      <c r="AE253" s="71"/>
      <c r="AF253" s="71"/>
      <c r="AG253" s="71"/>
      <c r="AH253" s="71"/>
      <c r="AI253" s="71"/>
      <c r="AJ253" s="71"/>
      <c r="AK253" s="71"/>
      <c r="AL253" s="71"/>
      <c r="AM253" s="71"/>
      <c r="AN253" s="71"/>
      <c r="AO253" s="71"/>
      <c r="AP253" s="71"/>
      <c r="AQ253" s="71"/>
      <c r="AR253" s="71"/>
      <c r="AS253" s="71"/>
      <c r="AT253" s="71"/>
      <c r="AU253" s="71"/>
      <c r="AV253" s="71"/>
      <c r="AW253" s="71"/>
      <c r="AX253" s="79"/>
      <c r="AY253" s="79"/>
      <c r="AZ253" s="79"/>
      <c r="BA253" s="79"/>
      <c r="BB253" s="79"/>
      <c r="BC253" s="79"/>
      <c r="BD253" s="79"/>
      <c r="BE253" s="79"/>
      <c r="BF253" s="79"/>
      <c r="BG253" s="79"/>
      <c r="BH253" s="74"/>
      <c r="BI253" s="74"/>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74"/>
      <c r="CJ253" s="74"/>
      <c r="CK253" s="74"/>
      <c r="CL253" s="74"/>
      <c r="CM253" s="74"/>
      <c r="CN253" s="74"/>
      <c r="CO253" s="74"/>
      <c r="CP253" s="74"/>
      <c r="CQ253" s="74"/>
      <c r="CR253" s="74"/>
      <c r="CS253" s="74"/>
      <c r="CT253" s="74"/>
      <c r="CU253" s="74"/>
      <c r="CV253" s="71"/>
      <c r="CW253" s="71"/>
      <c r="CX253" s="71"/>
      <c r="CY253" s="71"/>
      <c r="CZ253" s="71"/>
      <c r="DA253" s="71"/>
      <c r="DB253" s="71"/>
      <c r="DC253" s="71"/>
      <c r="DD253" s="71"/>
      <c r="DE253" s="71"/>
      <c r="DF253" s="71"/>
      <c r="DH253" s="28"/>
    </row>
    <row r="254" spans="1:112" s="19" customFormat="1" ht="98.25" customHeight="1" x14ac:dyDescent="0.2">
      <c r="A254" s="72"/>
      <c r="B254" s="77"/>
      <c r="C254" s="72"/>
      <c r="D254" s="72"/>
      <c r="E254" s="72"/>
      <c r="F254" s="77"/>
      <c r="G254" s="77"/>
      <c r="H254" s="77"/>
      <c r="I254" s="72"/>
      <c r="J254" s="72"/>
      <c r="K254" s="72"/>
      <c r="L254" s="77"/>
      <c r="M254" s="77"/>
      <c r="N254" s="77"/>
      <c r="O254" s="24" t="s">
        <v>835</v>
      </c>
      <c r="P254" s="24" t="s">
        <v>95</v>
      </c>
      <c r="Q254" s="24" t="s">
        <v>836</v>
      </c>
      <c r="R254" s="77"/>
      <c r="S254" s="78"/>
      <c r="T254" s="76"/>
      <c r="U254" s="76"/>
      <c r="V254" s="76"/>
      <c r="W254" s="76"/>
      <c r="X254" s="76"/>
      <c r="Y254" s="76"/>
      <c r="Z254" s="76"/>
      <c r="AA254" s="76"/>
      <c r="AB254" s="76"/>
      <c r="AC254" s="76"/>
      <c r="AD254" s="71"/>
      <c r="AE254" s="71"/>
      <c r="AF254" s="71"/>
      <c r="AG254" s="71"/>
      <c r="AH254" s="71"/>
      <c r="AI254" s="71"/>
      <c r="AJ254" s="71"/>
      <c r="AK254" s="71"/>
      <c r="AL254" s="71"/>
      <c r="AM254" s="71"/>
      <c r="AN254" s="71"/>
      <c r="AO254" s="71"/>
      <c r="AP254" s="71"/>
      <c r="AQ254" s="71"/>
      <c r="AR254" s="71"/>
      <c r="AS254" s="71"/>
      <c r="AT254" s="71"/>
      <c r="AU254" s="71"/>
      <c r="AV254" s="71"/>
      <c r="AW254" s="71"/>
      <c r="AX254" s="79"/>
      <c r="AY254" s="79"/>
      <c r="AZ254" s="79"/>
      <c r="BA254" s="79"/>
      <c r="BB254" s="79"/>
      <c r="BC254" s="79"/>
      <c r="BD254" s="79"/>
      <c r="BE254" s="79"/>
      <c r="BF254" s="79"/>
      <c r="BG254" s="79"/>
      <c r="BH254" s="74"/>
      <c r="BI254" s="74"/>
      <c r="BJ254" s="74"/>
      <c r="BK254" s="74"/>
      <c r="BL254" s="74"/>
      <c r="BM254" s="74"/>
      <c r="BN254" s="74"/>
      <c r="BO254" s="74"/>
      <c r="BP254" s="74"/>
      <c r="BQ254" s="74"/>
      <c r="BR254" s="74"/>
      <c r="BS254" s="74"/>
      <c r="BT254" s="74"/>
      <c r="BU254" s="74"/>
      <c r="BV254" s="74"/>
      <c r="BW254" s="74"/>
      <c r="BX254" s="74"/>
      <c r="BY254" s="74"/>
      <c r="BZ254" s="74"/>
      <c r="CA254" s="74"/>
      <c r="CB254" s="74"/>
      <c r="CC254" s="74"/>
      <c r="CD254" s="74"/>
      <c r="CE254" s="74"/>
      <c r="CF254" s="74"/>
      <c r="CG254" s="74"/>
      <c r="CH254" s="74"/>
      <c r="CI254" s="74"/>
      <c r="CJ254" s="74"/>
      <c r="CK254" s="74"/>
      <c r="CL254" s="74"/>
      <c r="CM254" s="74"/>
      <c r="CN254" s="74"/>
      <c r="CO254" s="74"/>
      <c r="CP254" s="74"/>
      <c r="CQ254" s="74"/>
      <c r="CR254" s="74"/>
      <c r="CS254" s="74"/>
      <c r="CT254" s="74"/>
      <c r="CU254" s="74"/>
      <c r="CV254" s="71"/>
      <c r="CW254" s="71"/>
      <c r="CX254" s="71"/>
      <c r="CY254" s="71"/>
      <c r="CZ254" s="71"/>
      <c r="DA254" s="71"/>
      <c r="DB254" s="71"/>
      <c r="DC254" s="71"/>
      <c r="DD254" s="71"/>
      <c r="DE254" s="71"/>
      <c r="DF254" s="71"/>
      <c r="DH254" s="28"/>
    </row>
    <row r="255" spans="1:112" s="19" customFormat="1" ht="98.25" customHeight="1" x14ac:dyDescent="0.2">
      <c r="A255" s="72"/>
      <c r="B255" s="77"/>
      <c r="C255" s="72"/>
      <c r="D255" s="72"/>
      <c r="E255" s="72"/>
      <c r="F255" s="77"/>
      <c r="G255" s="77"/>
      <c r="H255" s="77"/>
      <c r="I255" s="72"/>
      <c r="J255" s="72"/>
      <c r="K255" s="72"/>
      <c r="L255" s="77"/>
      <c r="M255" s="77"/>
      <c r="N255" s="77"/>
      <c r="O255" s="24" t="s">
        <v>837</v>
      </c>
      <c r="P255" s="24" t="s">
        <v>98</v>
      </c>
      <c r="Q255" s="24" t="s">
        <v>838</v>
      </c>
      <c r="R255" s="77"/>
      <c r="S255" s="78"/>
      <c r="T255" s="76"/>
      <c r="U255" s="76"/>
      <c r="V255" s="76"/>
      <c r="W255" s="76"/>
      <c r="X255" s="76"/>
      <c r="Y255" s="76"/>
      <c r="Z255" s="76"/>
      <c r="AA255" s="76"/>
      <c r="AB255" s="76"/>
      <c r="AC255" s="76"/>
      <c r="AD255" s="71"/>
      <c r="AE255" s="71"/>
      <c r="AF255" s="71"/>
      <c r="AG255" s="71"/>
      <c r="AH255" s="71"/>
      <c r="AI255" s="71"/>
      <c r="AJ255" s="71"/>
      <c r="AK255" s="71"/>
      <c r="AL255" s="71"/>
      <c r="AM255" s="71"/>
      <c r="AN255" s="71"/>
      <c r="AO255" s="71"/>
      <c r="AP255" s="71"/>
      <c r="AQ255" s="71"/>
      <c r="AR255" s="71"/>
      <c r="AS255" s="71"/>
      <c r="AT255" s="71"/>
      <c r="AU255" s="71"/>
      <c r="AV255" s="71"/>
      <c r="AW255" s="71"/>
      <c r="AX255" s="79"/>
      <c r="AY255" s="79"/>
      <c r="AZ255" s="79"/>
      <c r="BA255" s="79"/>
      <c r="BB255" s="79"/>
      <c r="BC255" s="79"/>
      <c r="BD255" s="79"/>
      <c r="BE255" s="79"/>
      <c r="BF255" s="79"/>
      <c r="BG255" s="79"/>
      <c r="BH255" s="74"/>
      <c r="BI255" s="74"/>
      <c r="BJ255" s="74"/>
      <c r="BK255" s="74"/>
      <c r="BL255" s="74"/>
      <c r="BM255" s="74"/>
      <c r="BN255" s="74"/>
      <c r="BO255" s="74"/>
      <c r="BP255" s="74"/>
      <c r="BQ255" s="74"/>
      <c r="BR255" s="74"/>
      <c r="BS255" s="74"/>
      <c r="BT255" s="74"/>
      <c r="BU255" s="74"/>
      <c r="BV255" s="74"/>
      <c r="BW255" s="74"/>
      <c r="BX255" s="74"/>
      <c r="BY255" s="74"/>
      <c r="BZ255" s="74"/>
      <c r="CA255" s="74"/>
      <c r="CB255" s="74"/>
      <c r="CC255" s="74"/>
      <c r="CD255" s="74"/>
      <c r="CE255" s="74"/>
      <c r="CF255" s="74"/>
      <c r="CG255" s="74"/>
      <c r="CH255" s="74"/>
      <c r="CI255" s="74"/>
      <c r="CJ255" s="74"/>
      <c r="CK255" s="74"/>
      <c r="CL255" s="74"/>
      <c r="CM255" s="74"/>
      <c r="CN255" s="74"/>
      <c r="CO255" s="74"/>
      <c r="CP255" s="74"/>
      <c r="CQ255" s="74"/>
      <c r="CR255" s="74"/>
      <c r="CS255" s="74"/>
      <c r="CT255" s="74"/>
      <c r="CU255" s="74"/>
      <c r="CV255" s="71"/>
      <c r="CW255" s="71"/>
      <c r="CX255" s="71"/>
      <c r="CY255" s="71"/>
      <c r="CZ255" s="71"/>
      <c r="DA255" s="71"/>
      <c r="DB255" s="71"/>
      <c r="DC255" s="71"/>
      <c r="DD255" s="71"/>
      <c r="DE255" s="71"/>
      <c r="DF255" s="71"/>
      <c r="DH255" s="28"/>
    </row>
    <row r="256" spans="1:112" s="19" customFormat="1" ht="98.25" customHeight="1" x14ac:dyDescent="0.2">
      <c r="A256" s="72"/>
      <c r="B256" s="77"/>
      <c r="C256" s="72"/>
      <c r="D256" s="72"/>
      <c r="E256" s="72"/>
      <c r="F256" s="77"/>
      <c r="G256" s="77"/>
      <c r="H256" s="77"/>
      <c r="I256" s="72"/>
      <c r="J256" s="72"/>
      <c r="K256" s="72"/>
      <c r="L256" s="77"/>
      <c r="M256" s="77"/>
      <c r="N256" s="77"/>
      <c r="O256" s="24" t="s">
        <v>503</v>
      </c>
      <c r="P256" s="24" t="s">
        <v>839</v>
      </c>
      <c r="Q256" s="24" t="s">
        <v>505</v>
      </c>
      <c r="R256" s="77"/>
      <c r="S256" s="78"/>
      <c r="T256" s="76"/>
      <c r="U256" s="76"/>
      <c r="V256" s="76"/>
      <c r="W256" s="76"/>
      <c r="X256" s="76"/>
      <c r="Y256" s="76"/>
      <c r="Z256" s="76"/>
      <c r="AA256" s="76"/>
      <c r="AB256" s="76"/>
      <c r="AC256" s="76"/>
      <c r="AD256" s="71"/>
      <c r="AE256" s="71"/>
      <c r="AF256" s="71"/>
      <c r="AG256" s="71"/>
      <c r="AH256" s="71"/>
      <c r="AI256" s="71"/>
      <c r="AJ256" s="71"/>
      <c r="AK256" s="71"/>
      <c r="AL256" s="71"/>
      <c r="AM256" s="71"/>
      <c r="AN256" s="71"/>
      <c r="AO256" s="71"/>
      <c r="AP256" s="71"/>
      <c r="AQ256" s="71"/>
      <c r="AR256" s="71"/>
      <c r="AS256" s="71"/>
      <c r="AT256" s="71"/>
      <c r="AU256" s="71"/>
      <c r="AV256" s="71"/>
      <c r="AW256" s="71"/>
      <c r="AX256" s="79"/>
      <c r="AY256" s="79"/>
      <c r="AZ256" s="79"/>
      <c r="BA256" s="79"/>
      <c r="BB256" s="79"/>
      <c r="BC256" s="79"/>
      <c r="BD256" s="79"/>
      <c r="BE256" s="79"/>
      <c r="BF256" s="79"/>
      <c r="BG256" s="79"/>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4"/>
      <c r="CE256" s="74"/>
      <c r="CF256" s="74"/>
      <c r="CG256" s="74"/>
      <c r="CH256" s="74"/>
      <c r="CI256" s="74"/>
      <c r="CJ256" s="74"/>
      <c r="CK256" s="74"/>
      <c r="CL256" s="74"/>
      <c r="CM256" s="74"/>
      <c r="CN256" s="74"/>
      <c r="CO256" s="74"/>
      <c r="CP256" s="74"/>
      <c r="CQ256" s="74"/>
      <c r="CR256" s="74"/>
      <c r="CS256" s="74"/>
      <c r="CT256" s="74"/>
      <c r="CU256" s="74"/>
      <c r="CV256" s="71"/>
      <c r="CW256" s="71"/>
      <c r="CX256" s="71"/>
      <c r="CY256" s="71"/>
      <c r="CZ256" s="71"/>
      <c r="DA256" s="71"/>
      <c r="DB256" s="71"/>
      <c r="DC256" s="71"/>
      <c r="DD256" s="71"/>
      <c r="DE256" s="71"/>
      <c r="DF256" s="71"/>
      <c r="DH256" s="28"/>
    </row>
    <row r="257" spans="1:112" s="19" customFormat="1" ht="98.25" customHeight="1" x14ac:dyDescent="0.2">
      <c r="A257" s="24" t="s">
        <v>840</v>
      </c>
      <c r="B257" s="23" t="s">
        <v>841</v>
      </c>
      <c r="C257" s="23"/>
      <c r="D257" s="23"/>
      <c r="E257" s="23"/>
      <c r="F257" s="23"/>
      <c r="G257" s="23"/>
      <c r="H257" s="23"/>
      <c r="I257" s="23"/>
      <c r="J257" s="23"/>
      <c r="K257" s="23"/>
      <c r="L257" s="23"/>
      <c r="M257" s="23"/>
      <c r="N257" s="23"/>
      <c r="O257" s="23"/>
      <c r="P257" s="23"/>
      <c r="Q257" s="23"/>
      <c r="R257" s="23" t="s">
        <v>818</v>
      </c>
      <c r="S257" s="23"/>
      <c r="T257" s="25">
        <v>26322</v>
      </c>
      <c r="U257" s="25">
        <v>6315.42</v>
      </c>
      <c r="V257" s="25">
        <v>0</v>
      </c>
      <c r="W257" s="25">
        <v>0</v>
      </c>
      <c r="X257" s="25">
        <v>0</v>
      </c>
      <c r="Y257" s="25">
        <v>0</v>
      </c>
      <c r="Z257" s="25">
        <v>0</v>
      </c>
      <c r="AA257" s="25">
        <v>0</v>
      </c>
      <c r="AB257" s="25">
        <v>26322</v>
      </c>
      <c r="AC257" s="25">
        <v>6315.42</v>
      </c>
      <c r="AD257" s="27">
        <v>25086.43</v>
      </c>
      <c r="AE257" s="27">
        <v>0</v>
      </c>
      <c r="AF257" s="27">
        <v>0</v>
      </c>
      <c r="AG257" s="27">
        <v>0</v>
      </c>
      <c r="AH257" s="27">
        <v>25086.43</v>
      </c>
      <c r="AI257" s="27">
        <v>18196</v>
      </c>
      <c r="AJ257" s="27">
        <v>0</v>
      </c>
      <c r="AK257" s="27">
        <v>0</v>
      </c>
      <c r="AL257" s="27">
        <v>0</v>
      </c>
      <c r="AM257" s="27">
        <v>18196</v>
      </c>
      <c r="AN257" s="27">
        <v>18196</v>
      </c>
      <c r="AO257" s="27">
        <v>0</v>
      </c>
      <c r="AP257" s="27">
        <v>0</v>
      </c>
      <c r="AQ257" s="27" t="s">
        <v>81</v>
      </c>
      <c r="AR257" s="27">
        <v>18196</v>
      </c>
      <c r="AS257" s="27">
        <v>18196</v>
      </c>
      <c r="AT257" s="27">
        <v>0</v>
      </c>
      <c r="AU257" s="27">
        <v>0</v>
      </c>
      <c r="AV257" s="27">
        <v>0</v>
      </c>
      <c r="AW257" s="27">
        <v>18196</v>
      </c>
      <c r="AX257" s="26">
        <f>SUM(AX258:AX261)</f>
        <v>26322</v>
      </c>
      <c r="AY257" s="26">
        <f t="shared" ref="AY257:DE257" si="11">SUM(AY258:AY261)</f>
        <v>6315.42</v>
      </c>
      <c r="AZ257" s="26">
        <f t="shared" si="11"/>
        <v>0</v>
      </c>
      <c r="BA257" s="26">
        <f t="shared" si="11"/>
        <v>0</v>
      </c>
      <c r="BB257" s="26">
        <f t="shared" si="11"/>
        <v>0</v>
      </c>
      <c r="BC257" s="26">
        <f t="shared" si="11"/>
        <v>0</v>
      </c>
      <c r="BD257" s="26">
        <f t="shared" si="11"/>
        <v>0</v>
      </c>
      <c r="BE257" s="26">
        <f t="shared" si="11"/>
        <v>0</v>
      </c>
      <c r="BF257" s="26">
        <f>SUM(BF258:BF261)</f>
        <v>26322</v>
      </c>
      <c r="BG257" s="26">
        <f t="shared" si="11"/>
        <v>6315.42</v>
      </c>
      <c r="BH257" s="26">
        <f t="shared" si="11"/>
        <v>25086.43</v>
      </c>
      <c r="BI257" s="26">
        <f t="shared" si="11"/>
        <v>0</v>
      </c>
      <c r="BJ257" s="26">
        <f t="shared" si="11"/>
        <v>0</v>
      </c>
      <c r="BK257" s="26">
        <f t="shared" si="11"/>
        <v>0</v>
      </c>
      <c r="BL257" s="26">
        <f t="shared" si="11"/>
        <v>25086.43</v>
      </c>
      <c r="BM257" s="26">
        <f t="shared" si="11"/>
        <v>18196</v>
      </c>
      <c r="BN257" s="26">
        <f t="shared" si="11"/>
        <v>0</v>
      </c>
      <c r="BO257" s="26">
        <f t="shared" si="11"/>
        <v>0</v>
      </c>
      <c r="BP257" s="26">
        <f t="shared" si="11"/>
        <v>0</v>
      </c>
      <c r="BQ257" s="26">
        <f t="shared" si="11"/>
        <v>18196</v>
      </c>
      <c r="BR257" s="26">
        <f t="shared" si="11"/>
        <v>18196</v>
      </c>
      <c r="BS257" s="26">
        <f t="shared" si="11"/>
        <v>0</v>
      </c>
      <c r="BT257" s="26">
        <f t="shared" si="11"/>
        <v>0</v>
      </c>
      <c r="BU257" s="26">
        <f t="shared" si="11"/>
        <v>0</v>
      </c>
      <c r="BV257" s="26">
        <f t="shared" si="11"/>
        <v>18196</v>
      </c>
      <c r="BW257" s="26">
        <f t="shared" si="11"/>
        <v>18196</v>
      </c>
      <c r="BX257" s="26">
        <f t="shared" si="11"/>
        <v>0</v>
      </c>
      <c r="BY257" s="26">
        <f t="shared" si="11"/>
        <v>0</v>
      </c>
      <c r="BZ257" s="26">
        <f t="shared" si="11"/>
        <v>0</v>
      </c>
      <c r="CA257" s="26">
        <f t="shared" si="11"/>
        <v>18196</v>
      </c>
      <c r="CB257" s="26">
        <f t="shared" si="11"/>
        <v>26322</v>
      </c>
      <c r="CC257" s="26">
        <f t="shared" si="11"/>
        <v>0</v>
      </c>
      <c r="CD257" s="26">
        <f t="shared" si="11"/>
        <v>0</v>
      </c>
      <c r="CE257" s="26">
        <f t="shared" si="11"/>
        <v>0</v>
      </c>
      <c r="CF257" s="26">
        <f t="shared" si="11"/>
        <v>26322</v>
      </c>
      <c r="CG257" s="26">
        <f t="shared" si="11"/>
        <v>25086.43</v>
      </c>
      <c r="CH257" s="26">
        <f t="shared" si="11"/>
        <v>0</v>
      </c>
      <c r="CI257" s="26">
        <f t="shared" si="11"/>
        <v>0</v>
      </c>
      <c r="CJ257" s="26">
        <f t="shared" si="11"/>
        <v>0</v>
      </c>
      <c r="CK257" s="26">
        <f t="shared" si="11"/>
        <v>25086.43</v>
      </c>
      <c r="CL257" s="26">
        <f t="shared" si="11"/>
        <v>18196</v>
      </c>
      <c r="CM257" s="26">
        <f t="shared" si="11"/>
        <v>0</v>
      </c>
      <c r="CN257" s="26">
        <f t="shared" si="11"/>
        <v>0</v>
      </c>
      <c r="CO257" s="26">
        <f t="shared" si="11"/>
        <v>0</v>
      </c>
      <c r="CP257" s="26">
        <f t="shared" si="11"/>
        <v>18196</v>
      </c>
      <c r="CQ257" s="26">
        <f t="shared" si="11"/>
        <v>26322</v>
      </c>
      <c r="CR257" s="26">
        <f t="shared" si="11"/>
        <v>0</v>
      </c>
      <c r="CS257" s="26">
        <f t="shared" si="11"/>
        <v>0</v>
      </c>
      <c r="CT257" s="26">
        <f t="shared" si="11"/>
        <v>0</v>
      </c>
      <c r="CU257" s="26">
        <f t="shared" si="11"/>
        <v>26322</v>
      </c>
      <c r="CV257" s="26">
        <f t="shared" si="11"/>
        <v>25086.43</v>
      </c>
      <c r="CW257" s="26">
        <f t="shared" si="11"/>
        <v>0</v>
      </c>
      <c r="CX257" s="26">
        <f t="shared" si="11"/>
        <v>0</v>
      </c>
      <c r="CY257" s="26">
        <f t="shared" si="11"/>
        <v>0</v>
      </c>
      <c r="CZ257" s="26">
        <f t="shared" si="11"/>
        <v>25086.43</v>
      </c>
      <c r="DA257" s="26">
        <f t="shared" si="11"/>
        <v>18196</v>
      </c>
      <c r="DB257" s="26">
        <f t="shared" si="11"/>
        <v>0</v>
      </c>
      <c r="DC257" s="26">
        <f t="shared" si="11"/>
        <v>0</v>
      </c>
      <c r="DD257" s="26">
        <f t="shared" si="11"/>
        <v>0</v>
      </c>
      <c r="DE257" s="26">
        <f t="shared" si="11"/>
        <v>18196</v>
      </c>
      <c r="DF257" s="27"/>
      <c r="DH257" s="28"/>
    </row>
    <row r="258" spans="1:112" s="19" customFormat="1" ht="98.25" customHeight="1" x14ac:dyDescent="0.2">
      <c r="A258" s="24" t="s">
        <v>842</v>
      </c>
      <c r="B258" s="23" t="s">
        <v>843</v>
      </c>
      <c r="C258" s="24" t="s">
        <v>74</v>
      </c>
      <c r="D258" s="24" t="s">
        <v>844</v>
      </c>
      <c r="E258" s="24" t="s">
        <v>76</v>
      </c>
      <c r="F258" s="23"/>
      <c r="G258" s="23"/>
      <c r="H258" s="23"/>
      <c r="I258" s="23"/>
      <c r="J258" s="23"/>
      <c r="K258" s="23"/>
      <c r="L258" s="23"/>
      <c r="M258" s="23"/>
      <c r="N258" s="23"/>
      <c r="O258" s="24" t="s">
        <v>845</v>
      </c>
      <c r="P258" s="24" t="s">
        <v>78</v>
      </c>
      <c r="Q258" s="24" t="s">
        <v>846</v>
      </c>
      <c r="R258" s="23" t="s">
        <v>818</v>
      </c>
      <c r="S258" s="40" t="s">
        <v>847</v>
      </c>
      <c r="T258" s="25">
        <v>20000</v>
      </c>
      <c r="U258" s="25">
        <v>0</v>
      </c>
      <c r="V258" s="25"/>
      <c r="W258" s="25"/>
      <c r="X258" s="25"/>
      <c r="Y258" s="25"/>
      <c r="Z258" s="25"/>
      <c r="AA258" s="25"/>
      <c r="AB258" s="25">
        <v>20000</v>
      </c>
      <c r="AC258" s="25">
        <v>0</v>
      </c>
      <c r="AD258" s="27">
        <v>9918.17</v>
      </c>
      <c r="AE258" s="27"/>
      <c r="AF258" s="27"/>
      <c r="AG258" s="27"/>
      <c r="AH258" s="27">
        <v>9918.17</v>
      </c>
      <c r="AI258" s="27">
        <v>10000</v>
      </c>
      <c r="AJ258" s="27"/>
      <c r="AK258" s="27"/>
      <c r="AL258" s="27"/>
      <c r="AM258" s="27">
        <v>10000</v>
      </c>
      <c r="AN258" s="27">
        <v>10000</v>
      </c>
      <c r="AO258" s="27"/>
      <c r="AP258" s="27"/>
      <c r="AQ258" s="27"/>
      <c r="AR258" s="27">
        <v>10000</v>
      </c>
      <c r="AS258" s="27">
        <v>10000</v>
      </c>
      <c r="AT258" s="27"/>
      <c r="AU258" s="27"/>
      <c r="AV258" s="27"/>
      <c r="AW258" s="27">
        <v>10000</v>
      </c>
      <c r="AX258" s="26">
        <v>20000</v>
      </c>
      <c r="AY258" s="26">
        <v>0</v>
      </c>
      <c r="AZ258" s="26"/>
      <c r="BA258" s="26"/>
      <c r="BB258" s="26"/>
      <c r="BC258" s="26"/>
      <c r="BD258" s="26"/>
      <c r="BE258" s="26"/>
      <c r="BF258" s="26">
        <v>20000</v>
      </c>
      <c r="BG258" s="26">
        <v>0</v>
      </c>
      <c r="BH258" s="37">
        <v>9918.17</v>
      </c>
      <c r="BI258" s="37"/>
      <c r="BJ258" s="37"/>
      <c r="BK258" s="37"/>
      <c r="BL258" s="37">
        <v>9918.17</v>
      </c>
      <c r="BM258" s="37">
        <v>10000</v>
      </c>
      <c r="BN258" s="37"/>
      <c r="BO258" s="37"/>
      <c r="BP258" s="37"/>
      <c r="BQ258" s="37">
        <v>10000</v>
      </c>
      <c r="BR258" s="37">
        <v>10000</v>
      </c>
      <c r="BS258" s="37"/>
      <c r="BT258" s="37"/>
      <c r="BU258" s="37"/>
      <c r="BV258" s="37">
        <v>10000</v>
      </c>
      <c r="BW258" s="37">
        <v>10000</v>
      </c>
      <c r="BX258" s="37"/>
      <c r="BY258" s="37"/>
      <c r="BZ258" s="37"/>
      <c r="CA258" s="37">
        <v>10000</v>
      </c>
      <c r="CB258" s="37">
        <v>20000</v>
      </c>
      <c r="CC258" s="37"/>
      <c r="CD258" s="37"/>
      <c r="CE258" s="37"/>
      <c r="CF258" s="37">
        <v>20000</v>
      </c>
      <c r="CG258" s="37">
        <v>9918.17</v>
      </c>
      <c r="CH258" s="37"/>
      <c r="CI258" s="37"/>
      <c r="CJ258" s="37"/>
      <c r="CK258" s="37">
        <v>9918.17</v>
      </c>
      <c r="CL258" s="37">
        <v>10000</v>
      </c>
      <c r="CM258" s="37"/>
      <c r="CN258" s="37"/>
      <c r="CO258" s="37"/>
      <c r="CP258" s="37">
        <v>10000</v>
      </c>
      <c r="CQ258" s="37">
        <v>20000</v>
      </c>
      <c r="CR258" s="37"/>
      <c r="CS258" s="37"/>
      <c r="CT258" s="37"/>
      <c r="CU258" s="37">
        <v>20000</v>
      </c>
      <c r="CV258" s="27">
        <v>9918.17</v>
      </c>
      <c r="CW258" s="27"/>
      <c r="CX258" s="27"/>
      <c r="CY258" s="27"/>
      <c r="CZ258" s="27">
        <v>9918.17</v>
      </c>
      <c r="DA258" s="27">
        <v>10000</v>
      </c>
      <c r="DB258" s="27"/>
      <c r="DC258" s="27"/>
      <c r="DD258" s="27"/>
      <c r="DE258" s="27">
        <v>10000</v>
      </c>
      <c r="DF258" s="27" t="s">
        <v>82</v>
      </c>
      <c r="DH258" s="28"/>
    </row>
    <row r="259" spans="1:112" s="19" customFormat="1" ht="98.25" customHeight="1" x14ac:dyDescent="0.2">
      <c r="A259" s="24" t="s">
        <v>848</v>
      </c>
      <c r="B259" s="23" t="s">
        <v>849</v>
      </c>
      <c r="C259" s="24" t="s">
        <v>74</v>
      </c>
      <c r="D259" s="24" t="s">
        <v>844</v>
      </c>
      <c r="E259" s="24" t="s">
        <v>76</v>
      </c>
      <c r="F259" s="23"/>
      <c r="G259" s="23"/>
      <c r="H259" s="23"/>
      <c r="I259" s="23"/>
      <c r="J259" s="23"/>
      <c r="K259" s="23"/>
      <c r="L259" s="23"/>
      <c r="M259" s="23"/>
      <c r="N259" s="23"/>
      <c r="O259" s="23"/>
      <c r="P259" s="23"/>
      <c r="Q259" s="23"/>
      <c r="R259" s="23" t="s">
        <v>818</v>
      </c>
      <c r="S259" s="40" t="s">
        <v>190</v>
      </c>
      <c r="T259" s="25">
        <v>0</v>
      </c>
      <c r="U259" s="25">
        <v>0</v>
      </c>
      <c r="V259" s="25"/>
      <c r="W259" s="25"/>
      <c r="X259" s="25"/>
      <c r="Y259" s="25"/>
      <c r="Z259" s="25"/>
      <c r="AA259" s="25"/>
      <c r="AB259" s="25"/>
      <c r="AC259" s="25"/>
      <c r="AD259" s="27">
        <v>6657.26</v>
      </c>
      <c r="AE259" s="27"/>
      <c r="AF259" s="27"/>
      <c r="AG259" s="27"/>
      <c r="AH259" s="27">
        <v>6657.26</v>
      </c>
      <c r="AI259" s="27">
        <v>0</v>
      </c>
      <c r="AJ259" s="27"/>
      <c r="AK259" s="27"/>
      <c r="AL259" s="27"/>
      <c r="AM259" s="27"/>
      <c r="AN259" s="27">
        <v>0</v>
      </c>
      <c r="AO259" s="27"/>
      <c r="AP259" s="27"/>
      <c r="AQ259" s="27"/>
      <c r="AR259" s="27"/>
      <c r="AS259" s="27">
        <v>0</v>
      </c>
      <c r="AT259" s="27"/>
      <c r="AU259" s="27"/>
      <c r="AV259" s="27"/>
      <c r="AW259" s="27"/>
      <c r="AX259" s="35">
        <v>0</v>
      </c>
      <c r="AY259" s="35">
        <v>0</v>
      </c>
      <c r="AZ259" s="35"/>
      <c r="BA259" s="35"/>
      <c r="BB259" s="35"/>
      <c r="BC259" s="35"/>
      <c r="BD259" s="35"/>
      <c r="BE259" s="35"/>
      <c r="BF259" s="26"/>
      <c r="BG259" s="26"/>
      <c r="BH259" s="37">
        <v>6657.26</v>
      </c>
      <c r="BI259" s="37"/>
      <c r="BJ259" s="37"/>
      <c r="BK259" s="37"/>
      <c r="BL259" s="37">
        <v>6657.26</v>
      </c>
      <c r="BM259" s="37">
        <v>0</v>
      </c>
      <c r="BN259" s="37"/>
      <c r="BO259" s="37"/>
      <c r="BP259" s="37"/>
      <c r="BQ259" s="37"/>
      <c r="BR259" s="37">
        <v>0</v>
      </c>
      <c r="BS259" s="37"/>
      <c r="BT259" s="37"/>
      <c r="BU259" s="37"/>
      <c r="BV259" s="37"/>
      <c r="BW259" s="37">
        <v>0</v>
      </c>
      <c r="BX259" s="37"/>
      <c r="BY259" s="37"/>
      <c r="BZ259" s="37"/>
      <c r="CA259" s="37"/>
      <c r="CB259" s="37">
        <v>0</v>
      </c>
      <c r="CC259" s="37"/>
      <c r="CD259" s="37"/>
      <c r="CE259" s="37"/>
      <c r="CF259" s="37"/>
      <c r="CG259" s="37">
        <v>6657.26</v>
      </c>
      <c r="CH259" s="37"/>
      <c r="CI259" s="37"/>
      <c r="CJ259" s="37"/>
      <c r="CK259" s="37">
        <v>6657.26</v>
      </c>
      <c r="CL259" s="37">
        <v>0</v>
      </c>
      <c r="CM259" s="37"/>
      <c r="CN259" s="37"/>
      <c r="CO259" s="37"/>
      <c r="CP259" s="37"/>
      <c r="CQ259" s="37">
        <v>0</v>
      </c>
      <c r="CR259" s="37"/>
      <c r="CS259" s="37"/>
      <c r="CT259" s="37"/>
      <c r="CU259" s="37"/>
      <c r="CV259" s="27">
        <v>6657.26</v>
      </c>
      <c r="CW259" s="27"/>
      <c r="CX259" s="27"/>
      <c r="CY259" s="27"/>
      <c r="CZ259" s="27">
        <v>6657.26</v>
      </c>
      <c r="DA259" s="27">
        <v>0</v>
      </c>
      <c r="DB259" s="27"/>
      <c r="DC259" s="27"/>
      <c r="DD259" s="27"/>
      <c r="DE259" s="27"/>
      <c r="DF259" s="27" t="s">
        <v>82</v>
      </c>
      <c r="DH259" s="28"/>
    </row>
    <row r="260" spans="1:112" s="19" customFormat="1" ht="98.25" customHeight="1" x14ac:dyDescent="0.2">
      <c r="A260" s="24" t="s">
        <v>850</v>
      </c>
      <c r="B260" s="23" t="s">
        <v>851</v>
      </c>
      <c r="C260" s="23"/>
      <c r="D260" s="23"/>
      <c r="E260" s="23"/>
      <c r="F260" s="23"/>
      <c r="G260" s="23"/>
      <c r="H260" s="23"/>
      <c r="I260" s="23"/>
      <c r="J260" s="23"/>
      <c r="K260" s="23"/>
      <c r="L260" s="23"/>
      <c r="M260" s="23"/>
      <c r="N260" s="23"/>
      <c r="O260" s="23"/>
      <c r="P260" s="23"/>
      <c r="Q260" s="23"/>
      <c r="R260" s="23" t="s">
        <v>818</v>
      </c>
      <c r="S260" s="23"/>
      <c r="T260" s="25">
        <v>0</v>
      </c>
      <c r="U260" s="25">
        <v>0</v>
      </c>
      <c r="V260" s="25"/>
      <c r="W260" s="25"/>
      <c r="X260" s="25"/>
      <c r="Y260" s="25"/>
      <c r="Z260" s="25"/>
      <c r="AA260" s="25"/>
      <c r="AB260" s="25"/>
      <c r="AC260" s="25"/>
      <c r="AD260" s="27">
        <v>0</v>
      </c>
      <c r="AE260" s="27"/>
      <c r="AF260" s="27"/>
      <c r="AG260" s="27"/>
      <c r="AH260" s="27"/>
      <c r="AI260" s="27">
        <v>0</v>
      </c>
      <c r="AJ260" s="27"/>
      <c r="AK260" s="27"/>
      <c r="AL260" s="27"/>
      <c r="AM260" s="27"/>
      <c r="AN260" s="27">
        <v>0</v>
      </c>
      <c r="AO260" s="27"/>
      <c r="AP260" s="27"/>
      <c r="AQ260" s="27"/>
      <c r="AR260" s="27"/>
      <c r="AS260" s="27">
        <v>0</v>
      </c>
      <c r="AT260" s="27"/>
      <c r="AU260" s="27"/>
      <c r="AV260" s="27"/>
      <c r="AW260" s="27"/>
      <c r="AX260" s="26">
        <v>0</v>
      </c>
      <c r="AY260" s="26">
        <v>0</v>
      </c>
      <c r="AZ260" s="26"/>
      <c r="BA260" s="26"/>
      <c r="BB260" s="26"/>
      <c r="BC260" s="26"/>
      <c r="BD260" s="26"/>
      <c r="BE260" s="26"/>
      <c r="BF260" s="26"/>
      <c r="BG260" s="26"/>
      <c r="BH260" s="37">
        <v>0</v>
      </c>
      <c r="BI260" s="37"/>
      <c r="BJ260" s="37"/>
      <c r="BK260" s="37"/>
      <c r="BL260" s="37"/>
      <c r="BM260" s="37">
        <v>0</v>
      </c>
      <c r="BN260" s="37"/>
      <c r="BO260" s="37"/>
      <c r="BP260" s="37"/>
      <c r="BQ260" s="37"/>
      <c r="BR260" s="37">
        <v>0</v>
      </c>
      <c r="BS260" s="37"/>
      <c r="BT260" s="37"/>
      <c r="BU260" s="37"/>
      <c r="BV260" s="37"/>
      <c r="BW260" s="37">
        <v>0</v>
      </c>
      <c r="BX260" s="37"/>
      <c r="BY260" s="37"/>
      <c r="BZ260" s="37"/>
      <c r="CA260" s="37"/>
      <c r="CB260" s="37">
        <v>0</v>
      </c>
      <c r="CC260" s="37"/>
      <c r="CD260" s="37"/>
      <c r="CE260" s="37"/>
      <c r="CF260" s="37"/>
      <c r="CG260" s="37">
        <v>0</v>
      </c>
      <c r="CH260" s="37"/>
      <c r="CI260" s="37"/>
      <c r="CJ260" s="37"/>
      <c r="CK260" s="37"/>
      <c r="CL260" s="37">
        <v>0</v>
      </c>
      <c r="CM260" s="37"/>
      <c r="CN260" s="37"/>
      <c r="CO260" s="37"/>
      <c r="CP260" s="37"/>
      <c r="CQ260" s="37">
        <v>0</v>
      </c>
      <c r="CR260" s="37"/>
      <c r="CS260" s="37"/>
      <c r="CT260" s="37"/>
      <c r="CU260" s="37"/>
      <c r="CV260" s="27">
        <v>0</v>
      </c>
      <c r="CW260" s="27"/>
      <c r="CX260" s="27"/>
      <c r="CY260" s="27"/>
      <c r="CZ260" s="27"/>
      <c r="DA260" s="27">
        <v>0</v>
      </c>
      <c r="DB260" s="27"/>
      <c r="DC260" s="27"/>
      <c r="DD260" s="27"/>
      <c r="DE260" s="27"/>
      <c r="DF260" s="27"/>
      <c r="DH260" s="28"/>
    </row>
    <row r="261" spans="1:112" s="19" customFormat="1" ht="98.25" customHeight="1" x14ac:dyDescent="0.2">
      <c r="A261" s="24" t="s">
        <v>852</v>
      </c>
      <c r="B261" s="23" t="s">
        <v>853</v>
      </c>
      <c r="C261" s="24" t="s">
        <v>74</v>
      </c>
      <c r="D261" s="24" t="s">
        <v>844</v>
      </c>
      <c r="E261" s="24" t="s">
        <v>76</v>
      </c>
      <c r="F261" s="23"/>
      <c r="G261" s="23"/>
      <c r="H261" s="23"/>
      <c r="I261" s="24" t="s">
        <v>830</v>
      </c>
      <c r="J261" s="24" t="s">
        <v>78</v>
      </c>
      <c r="K261" s="24" t="s">
        <v>831</v>
      </c>
      <c r="L261" s="23"/>
      <c r="M261" s="23"/>
      <c r="N261" s="23"/>
      <c r="O261" s="24" t="s">
        <v>359</v>
      </c>
      <c r="P261" s="24" t="s">
        <v>78</v>
      </c>
      <c r="Q261" s="24" t="s">
        <v>79</v>
      </c>
      <c r="R261" s="23" t="s">
        <v>818</v>
      </c>
      <c r="S261" s="23" t="s">
        <v>854</v>
      </c>
      <c r="T261" s="25">
        <v>6322</v>
      </c>
      <c r="U261" s="25">
        <v>6315.42</v>
      </c>
      <c r="V261" s="25">
        <v>0</v>
      </c>
      <c r="W261" s="25">
        <v>0</v>
      </c>
      <c r="X261" s="25">
        <v>0</v>
      </c>
      <c r="Y261" s="25">
        <v>0</v>
      </c>
      <c r="Z261" s="25">
        <v>0</v>
      </c>
      <c r="AA261" s="25">
        <v>0</v>
      </c>
      <c r="AB261" s="25">
        <v>6322</v>
      </c>
      <c r="AC261" s="25">
        <v>6315.42</v>
      </c>
      <c r="AD261" s="27">
        <v>8511</v>
      </c>
      <c r="AE261" s="27">
        <v>0</v>
      </c>
      <c r="AF261" s="27">
        <v>0</v>
      </c>
      <c r="AG261" s="27">
        <v>0</v>
      </c>
      <c r="AH261" s="27">
        <v>8511</v>
      </c>
      <c r="AI261" s="27">
        <v>8196</v>
      </c>
      <c r="AJ261" s="27">
        <v>0</v>
      </c>
      <c r="AK261" s="27">
        <v>0</v>
      </c>
      <c r="AL261" s="27">
        <v>0</v>
      </c>
      <c r="AM261" s="27">
        <v>8196</v>
      </c>
      <c r="AN261" s="27">
        <v>8196</v>
      </c>
      <c r="AO261" s="27">
        <v>0</v>
      </c>
      <c r="AP261" s="27">
        <v>0</v>
      </c>
      <c r="AQ261" s="27" t="s">
        <v>81</v>
      </c>
      <c r="AR261" s="27">
        <v>8196</v>
      </c>
      <c r="AS261" s="27">
        <v>8196</v>
      </c>
      <c r="AT261" s="27">
        <v>0</v>
      </c>
      <c r="AU261" s="27">
        <v>0</v>
      </c>
      <c r="AV261" s="27">
        <v>0</v>
      </c>
      <c r="AW261" s="27">
        <v>8196</v>
      </c>
      <c r="AX261" s="26">
        <v>6322</v>
      </c>
      <c r="AY261" s="26">
        <v>6315.42</v>
      </c>
      <c r="AZ261" s="26">
        <v>0</v>
      </c>
      <c r="BA261" s="26">
        <v>0</v>
      </c>
      <c r="BB261" s="26">
        <v>0</v>
      </c>
      <c r="BC261" s="26">
        <v>0</v>
      </c>
      <c r="BD261" s="26">
        <v>0</v>
      </c>
      <c r="BE261" s="26">
        <v>0</v>
      </c>
      <c r="BF261" s="35">
        <v>6322</v>
      </c>
      <c r="BG261" s="35">
        <v>6315.42</v>
      </c>
      <c r="BH261" s="36">
        <v>8511</v>
      </c>
      <c r="BI261" s="36">
        <v>0</v>
      </c>
      <c r="BJ261" s="36">
        <v>0</v>
      </c>
      <c r="BK261" s="36">
        <v>0</v>
      </c>
      <c r="BL261" s="36">
        <v>8511</v>
      </c>
      <c r="BM261" s="36">
        <v>8196</v>
      </c>
      <c r="BN261" s="36">
        <v>0</v>
      </c>
      <c r="BO261" s="36">
        <v>0</v>
      </c>
      <c r="BP261" s="36">
        <v>0</v>
      </c>
      <c r="BQ261" s="36">
        <v>8196</v>
      </c>
      <c r="BR261" s="36">
        <v>8196</v>
      </c>
      <c r="BS261" s="36">
        <v>0</v>
      </c>
      <c r="BT261" s="36">
        <v>0</v>
      </c>
      <c r="BU261" s="36">
        <v>0</v>
      </c>
      <c r="BV261" s="36">
        <v>8196</v>
      </c>
      <c r="BW261" s="36">
        <v>8196</v>
      </c>
      <c r="BX261" s="36">
        <v>0</v>
      </c>
      <c r="BY261" s="36">
        <v>0</v>
      </c>
      <c r="BZ261" s="36">
        <v>0</v>
      </c>
      <c r="CA261" s="36">
        <v>8196</v>
      </c>
      <c r="CB261" s="37">
        <v>6322</v>
      </c>
      <c r="CC261" s="37">
        <v>0</v>
      </c>
      <c r="CD261" s="37">
        <v>0</v>
      </c>
      <c r="CE261" s="37">
        <v>0</v>
      </c>
      <c r="CF261" s="37">
        <v>6322</v>
      </c>
      <c r="CG261" s="37">
        <v>8511</v>
      </c>
      <c r="CH261" s="37">
        <v>0</v>
      </c>
      <c r="CI261" s="37">
        <v>0</v>
      </c>
      <c r="CJ261" s="37">
        <v>0</v>
      </c>
      <c r="CK261" s="37">
        <v>8511</v>
      </c>
      <c r="CL261" s="36">
        <v>8196</v>
      </c>
      <c r="CM261" s="36">
        <v>0</v>
      </c>
      <c r="CN261" s="36">
        <v>0</v>
      </c>
      <c r="CO261" s="36">
        <v>0</v>
      </c>
      <c r="CP261" s="36">
        <v>8196</v>
      </c>
      <c r="CQ261" s="36">
        <v>6322</v>
      </c>
      <c r="CR261" s="36">
        <v>0</v>
      </c>
      <c r="CS261" s="36">
        <v>0</v>
      </c>
      <c r="CT261" s="36">
        <v>0</v>
      </c>
      <c r="CU261" s="36">
        <v>6322</v>
      </c>
      <c r="CV261" s="27">
        <v>8511</v>
      </c>
      <c r="CW261" s="27">
        <v>0</v>
      </c>
      <c r="CX261" s="27">
        <v>0</v>
      </c>
      <c r="CY261" s="27">
        <v>0</v>
      </c>
      <c r="CZ261" s="27">
        <v>8511</v>
      </c>
      <c r="DA261" s="27">
        <v>8196</v>
      </c>
      <c r="DB261" s="27">
        <v>0</v>
      </c>
      <c r="DC261" s="27">
        <v>0</v>
      </c>
      <c r="DD261" s="27">
        <v>0</v>
      </c>
      <c r="DE261" s="27">
        <v>8196</v>
      </c>
      <c r="DF261" s="27" t="s">
        <v>82</v>
      </c>
      <c r="DH261" s="28"/>
    </row>
    <row r="262" spans="1:112" s="19" customFormat="1" ht="98.25" customHeight="1" x14ac:dyDescent="0.2">
      <c r="A262" s="24" t="s">
        <v>855</v>
      </c>
      <c r="B262" s="23" t="s">
        <v>856</v>
      </c>
      <c r="C262" s="23"/>
      <c r="D262" s="23"/>
      <c r="E262" s="23"/>
      <c r="F262" s="23"/>
      <c r="G262" s="23"/>
      <c r="H262" s="23"/>
      <c r="I262" s="23"/>
      <c r="J262" s="23"/>
      <c r="K262" s="23"/>
      <c r="L262" s="23"/>
      <c r="M262" s="23"/>
      <c r="N262" s="23"/>
      <c r="O262" s="23"/>
      <c r="P262" s="23"/>
      <c r="Q262" s="23"/>
      <c r="R262" s="23"/>
      <c r="S262" s="23"/>
      <c r="T262" s="25">
        <v>327431.65000000002</v>
      </c>
      <c r="U262" s="25">
        <v>308068.18</v>
      </c>
      <c r="V262" s="25">
        <v>10832</v>
      </c>
      <c r="W262" s="25">
        <v>10635.99</v>
      </c>
      <c r="X262" s="25">
        <v>296692.77</v>
      </c>
      <c r="Y262" s="25">
        <v>277643.12</v>
      </c>
      <c r="Z262" s="25">
        <v>0</v>
      </c>
      <c r="AA262" s="25">
        <v>0</v>
      </c>
      <c r="AB262" s="25">
        <v>19906.88</v>
      </c>
      <c r="AC262" s="25">
        <v>19789.07</v>
      </c>
      <c r="AD262" s="26">
        <f t="shared" ref="AD262:CO262" si="12">AD263+AD269+AD307</f>
        <v>289895.83</v>
      </c>
      <c r="AE262" s="26">
        <f t="shared" si="12"/>
        <v>12433.47</v>
      </c>
      <c r="AF262" s="26">
        <f t="shared" si="12"/>
        <v>259024.1</v>
      </c>
      <c r="AG262" s="26">
        <f t="shared" si="12"/>
        <v>0</v>
      </c>
      <c r="AH262" s="26">
        <f t="shared" si="12"/>
        <v>18438.259999999998</v>
      </c>
      <c r="AI262" s="26">
        <f t="shared" si="12"/>
        <v>275303.3</v>
      </c>
      <c r="AJ262" s="26">
        <f t="shared" si="12"/>
        <v>15339.599999999999</v>
      </c>
      <c r="AK262" s="26">
        <f t="shared" si="12"/>
        <v>243170.54</v>
      </c>
      <c r="AL262" s="26">
        <f t="shared" si="12"/>
        <v>0</v>
      </c>
      <c r="AM262" s="26">
        <f t="shared" si="12"/>
        <v>16793.16</v>
      </c>
      <c r="AN262" s="26">
        <f t="shared" si="12"/>
        <v>277463.55</v>
      </c>
      <c r="AO262" s="26">
        <f t="shared" si="12"/>
        <v>17405.849999999999</v>
      </c>
      <c r="AP262" s="26">
        <f t="shared" si="12"/>
        <v>243264.54</v>
      </c>
      <c r="AQ262" s="26">
        <f t="shared" si="12"/>
        <v>0</v>
      </c>
      <c r="AR262" s="26">
        <f t="shared" si="12"/>
        <v>16793.16</v>
      </c>
      <c r="AS262" s="26">
        <f t="shared" si="12"/>
        <v>277463.55</v>
      </c>
      <c r="AT262" s="26">
        <f t="shared" si="12"/>
        <v>17405.849999999999</v>
      </c>
      <c r="AU262" s="26">
        <f t="shared" si="12"/>
        <v>243264.54</v>
      </c>
      <c r="AV262" s="26">
        <f t="shared" si="12"/>
        <v>0</v>
      </c>
      <c r="AW262" s="26">
        <f t="shared" si="12"/>
        <v>16793.16</v>
      </c>
      <c r="AX262" s="26">
        <f t="shared" si="12"/>
        <v>225832.5</v>
      </c>
      <c r="AY262" s="26">
        <f t="shared" si="12"/>
        <v>209757.45</v>
      </c>
      <c r="AZ262" s="26">
        <f t="shared" si="12"/>
        <v>10832</v>
      </c>
      <c r="BA262" s="26">
        <f t="shared" si="12"/>
        <v>10636</v>
      </c>
      <c r="BB262" s="26">
        <f t="shared" si="12"/>
        <v>208374.77000000002</v>
      </c>
      <c r="BC262" s="26">
        <f t="shared" si="12"/>
        <v>192608.85</v>
      </c>
      <c r="BD262" s="26">
        <f t="shared" si="12"/>
        <v>0</v>
      </c>
      <c r="BE262" s="26">
        <f t="shared" si="12"/>
        <v>0</v>
      </c>
      <c r="BF262" s="26">
        <f t="shared" si="12"/>
        <v>6625.7</v>
      </c>
      <c r="BG262" s="26">
        <f t="shared" si="12"/>
        <v>6512.5999999999995</v>
      </c>
      <c r="BH262" s="26">
        <f t="shared" si="12"/>
        <v>264511.03000000003</v>
      </c>
      <c r="BI262" s="26">
        <f t="shared" si="12"/>
        <v>12433.47</v>
      </c>
      <c r="BJ262" s="26">
        <f t="shared" si="12"/>
        <v>235665</v>
      </c>
      <c r="BK262" s="26">
        <f t="shared" si="12"/>
        <v>0</v>
      </c>
      <c r="BL262" s="26">
        <f t="shared" si="12"/>
        <v>16412.559999999998</v>
      </c>
      <c r="BM262" s="26">
        <f t="shared" si="12"/>
        <v>233358.30000000002</v>
      </c>
      <c r="BN262" s="26">
        <f t="shared" si="12"/>
        <v>15339.599999999999</v>
      </c>
      <c r="BO262" s="26">
        <f t="shared" si="12"/>
        <v>201225.54</v>
      </c>
      <c r="BP262" s="26">
        <f t="shared" si="12"/>
        <v>0</v>
      </c>
      <c r="BQ262" s="26">
        <f t="shared" si="12"/>
        <v>16793.160000000003</v>
      </c>
      <c r="BR262" s="26">
        <f t="shared" si="12"/>
        <v>235518.55000000002</v>
      </c>
      <c r="BS262" s="26">
        <f t="shared" si="12"/>
        <v>17405.849999999999</v>
      </c>
      <c r="BT262" s="26">
        <f t="shared" si="12"/>
        <v>201319.54</v>
      </c>
      <c r="BU262" s="26">
        <f t="shared" si="12"/>
        <v>0</v>
      </c>
      <c r="BV262" s="26">
        <f t="shared" si="12"/>
        <v>16793.160000000003</v>
      </c>
      <c r="BW262" s="26">
        <f t="shared" si="12"/>
        <v>235518.55000000002</v>
      </c>
      <c r="BX262" s="26">
        <f t="shared" si="12"/>
        <v>17405.849999999999</v>
      </c>
      <c r="BY262" s="26">
        <f t="shared" si="12"/>
        <v>201319.54</v>
      </c>
      <c r="BZ262" s="26">
        <f t="shared" si="12"/>
        <v>0</v>
      </c>
      <c r="CA262" s="26">
        <f t="shared" si="12"/>
        <v>16793.160000000003</v>
      </c>
      <c r="CB262" s="26">
        <f t="shared" si="12"/>
        <v>327431.65000000002</v>
      </c>
      <c r="CC262" s="26">
        <f t="shared" si="12"/>
        <v>10832</v>
      </c>
      <c r="CD262" s="26">
        <f t="shared" si="12"/>
        <v>296692.77</v>
      </c>
      <c r="CE262" s="26">
        <f t="shared" si="12"/>
        <v>0</v>
      </c>
      <c r="CF262" s="26">
        <f t="shared" si="12"/>
        <v>19906.88</v>
      </c>
      <c r="CG262" s="26">
        <f t="shared" si="12"/>
        <v>289895.83</v>
      </c>
      <c r="CH262" s="26">
        <f t="shared" si="12"/>
        <v>12433.47</v>
      </c>
      <c r="CI262" s="26">
        <f t="shared" si="12"/>
        <v>259024.1</v>
      </c>
      <c r="CJ262" s="26">
        <f t="shared" si="12"/>
        <v>0</v>
      </c>
      <c r="CK262" s="26">
        <f t="shared" si="12"/>
        <v>18438.260000000002</v>
      </c>
      <c r="CL262" s="26">
        <f t="shared" si="12"/>
        <v>275303.30000000005</v>
      </c>
      <c r="CM262" s="26">
        <f t="shared" si="12"/>
        <v>15339.599999999999</v>
      </c>
      <c r="CN262" s="26">
        <f t="shared" si="12"/>
        <v>243170.54</v>
      </c>
      <c r="CO262" s="26">
        <f t="shared" si="12"/>
        <v>0</v>
      </c>
      <c r="CP262" s="26">
        <f t="shared" ref="CP262:DE262" si="13">CP263+CP269+CP307</f>
        <v>16793.160000000003</v>
      </c>
      <c r="CQ262" s="26">
        <f t="shared" si="13"/>
        <v>225832.5</v>
      </c>
      <c r="CR262" s="26">
        <f t="shared" si="13"/>
        <v>10832</v>
      </c>
      <c r="CS262" s="26">
        <f t="shared" si="13"/>
        <v>208374.8</v>
      </c>
      <c r="CT262" s="26">
        <f t="shared" si="13"/>
        <v>0</v>
      </c>
      <c r="CU262" s="26">
        <f t="shared" si="13"/>
        <v>6625.7</v>
      </c>
      <c r="CV262" s="26">
        <f t="shared" si="13"/>
        <v>264511.03000000003</v>
      </c>
      <c r="CW262" s="26">
        <f t="shared" si="13"/>
        <v>12433.47</v>
      </c>
      <c r="CX262" s="26">
        <f t="shared" si="13"/>
        <v>235665</v>
      </c>
      <c r="CY262" s="26">
        <f t="shared" si="13"/>
        <v>0</v>
      </c>
      <c r="CZ262" s="26">
        <f t="shared" si="13"/>
        <v>16412.559999999998</v>
      </c>
      <c r="DA262" s="26">
        <f t="shared" si="13"/>
        <v>233358.30000000002</v>
      </c>
      <c r="DB262" s="26">
        <f t="shared" si="13"/>
        <v>15339.599999999999</v>
      </c>
      <c r="DC262" s="26">
        <f t="shared" si="13"/>
        <v>201225.54</v>
      </c>
      <c r="DD262" s="26">
        <f t="shared" si="13"/>
        <v>0</v>
      </c>
      <c r="DE262" s="26">
        <f t="shared" si="13"/>
        <v>16793.160000000003</v>
      </c>
      <c r="DF262" s="27"/>
      <c r="DH262" s="28"/>
    </row>
    <row r="263" spans="1:112" s="19" customFormat="1" ht="98.25" customHeight="1" x14ac:dyDescent="0.2">
      <c r="A263" s="24" t="s">
        <v>857</v>
      </c>
      <c r="B263" s="23" t="s">
        <v>858</v>
      </c>
      <c r="C263" s="23"/>
      <c r="D263" s="23"/>
      <c r="E263" s="23"/>
      <c r="F263" s="23"/>
      <c r="G263" s="23"/>
      <c r="H263" s="23"/>
      <c r="I263" s="23"/>
      <c r="J263" s="23"/>
      <c r="K263" s="23"/>
      <c r="L263" s="23"/>
      <c r="M263" s="23"/>
      <c r="N263" s="23"/>
      <c r="O263" s="23"/>
      <c r="P263" s="23"/>
      <c r="Q263" s="23"/>
      <c r="R263" s="23"/>
      <c r="S263" s="23"/>
      <c r="T263" s="25">
        <v>10832</v>
      </c>
      <c r="U263" s="25">
        <v>10635.99</v>
      </c>
      <c r="V263" s="25">
        <v>10832</v>
      </c>
      <c r="W263" s="25">
        <v>10635.99</v>
      </c>
      <c r="X263" s="25">
        <v>0</v>
      </c>
      <c r="Y263" s="25">
        <v>0</v>
      </c>
      <c r="Z263" s="25">
        <v>0</v>
      </c>
      <c r="AA263" s="25">
        <v>0</v>
      </c>
      <c r="AB263" s="25">
        <v>0</v>
      </c>
      <c r="AC263" s="25">
        <v>0</v>
      </c>
      <c r="AD263" s="26">
        <f t="shared" ref="AD263:AX263" si="14">SUM(AD264:AD268)</f>
        <v>12433.47</v>
      </c>
      <c r="AE263" s="26">
        <f t="shared" si="14"/>
        <v>12433.47</v>
      </c>
      <c r="AF263" s="26">
        <f t="shared" si="14"/>
        <v>0</v>
      </c>
      <c r="AG263" s="26">
        <f t="shared" si="14"/>
        <v>0</v>
      </c>
      <c r="AH263" s="26">
        <f t="shared" si="14"/>
        <v>0</v>
      </c>
      <c r="AI263" s="26">
        <f t="shared" si="14"/>
        <v>15339.599999999999</v>
      </c>
      <c r="AJ263" s="26">
        <f t="shared" si="14"/>
        <v>15339.599999999999</v>
      </c>
      <c r="AK263" s="26">
        <f t="shared" si="14"/>
        <v>0</v>
      </c>
      <c r="AL263" s="26">
        <f t="shared" si="14"/>
        <v>0</v>
      </c>
      <c r="AM263" s="26">
        <f t="shared" si="14"/>
        <v>0</v>
      </c>
      <c r="AN263" s="26">
        <f t="shared" si="14"/>
        <v>17405.849999999999</v>
      </c>
      <c r="AO263" s="26">
        <f t="shared" si="14"/>
        <v>17405.849999999999</v>
      </c>
      <c r="AP263" s="26">
        <f t="shared" si="14"/>
        <v>0</v>
      </c>
      <c r="AQ263" s="26">
        <f t="shared" si="14"/>
        <v>0</v>
      </c>
      <c r="AR263" s="26">
        <f t="shared" si="14"/>
        <v>0</v>
      </c>
      <c r="AS263" s="26">
        <f t="shared" si="14"/>
        <v>17405.849999999999</v>
      </c>
      <c r="AT263" s="26">
        <f t="shared" si="14"/>
        <v>17405.849999999999</v>
      </c>
      <c r="AU263" s="26">
        <f t="shared" si="14"/>
        <v>0</v>
      </c>
      <c r="AV263" s="26">
        <f t="shared" si="14"/>
        <v>0</v>
      </c>
      <c r="AW263" s="26">
        <f t="shared" si="14"/>
        <v>0</v>
      </c>
      <c r="AX263" s="26">
        <f t="shared" si="14"/>
        <v>10832</v>
      </c>
      <c r="AY263" s="26">
        <f>SUM(AY264:AY266)</f>
        <v>10636</v>
      </c>
      <c r="AZ263" s="26">
        <f>SUM(AZ264:AZ268)</f>
        <v>10832</v>
      </c>
      <c r="BA263" s="26">
        <f t="shared" ref="BA263:DE263" si="15">SUM(BA264:BA268)</f>
        <v>10636</v>
      </c>
      <c r="BB263" s="26">
        <f t="shared" si="15"/>
        <v>0</v>
      </c>
      <c r="BC263" s="26">
        <f t="shared" si="15"/>
        <v>0</v>
      </c>
      <c r="BD263" s="26">
        <f t="shared" si="15"/>
        <v>0</v>
      </c>
      <c r="BE263" s="26">
        <f t="shared" si="15"/>
        <v>0</v>
      </c>
      <c r="BF263" s="26">
        <f t="shared" si="15"/>
        <v>0</v>
      </c>
      <c r="BG263" s="26">
        <f t="shared" si="15"/>
        <v>0</v>
      </c>
      <c r="BH263" s="26">
        <f t="shared" si="15"/>
        <v>12433.47</v>
      </c>
      <c r="BI263" s="26">
        <f t="shared" si="15"/>
        <v>12433.47</v>
      </c>
      <c r="BJ263" s="26">
        <f t="shared" si="15"/>
        <v>0</v>
      </c>
      <c r="BK263" s="26">
        <f t="shared" si="15"/>
        <v>0</v>
      </c>
      <c r="BL263" s="26">
        <f t="shared" si="15"/>
        <v>0</v>
      </c>
      <c r="BM263" s="26">
        <f t="shared" si="15"/>
        <v>15339.599999999999</v>
      </c>
      <c r="BN263" s="26">
        <f t="shared" si="15"/>
        <v>15339.599999999999</v>
      </c>
      <c r="BO263" s="26">
        <f t="shared" si="15"/>
        <v>0</v>
      </c>
      <c r="BP263" s="26">
        <f t="shared" si="15"/>
        <v>0</v>
      </c>
      <c r="BQ263" s="26">
        <f t="shared" si="15"/>
        <v>0</v>
      </c>
      <c r="BR263" s="26">
        <f t="shared" si="15"/>
        <v>17405.849999999999</v>
      </c>
      <c r="BS263" s="26">
        <f t="shared" si="15"/>
        <v>17405.849999999999</v>
      </c>
      <c r="BT263" s="26">
        <f t="shared" si="15"/>
        <v>0</v>
      </c>
      <c r="BU263" s="26">
        <f t="shared" si="15"/>
        <v>0</v>
      </c>
      <c r="BV263" s="26">
        <f t="shared" si="15"/>
        <v>0</v>
      </c>
      <c r="BW263" s="26">
        <f t="shared" si="15"/>
        <v>17405.849999999999</v>
      </c>
      <c r="BX263" s="26">
        <f t="shared" si="15"/>
        <v>17405.849999999999</v>
      </c>
      <c r="BY263" s="26">
        <f t="shared" si="15"/>
        <v>0</v>
      </c>
      <c r="BZ263" s="26">
        <f t="shared" si="15"/>
        <v>0</v>
      </c>
      <c r="CA263" s="26">
        <f t="shared" si="15"/>
        <v>0</v>
      </c>
      <c r="CB263" s="26">
        <f t="shared" si="15"/>
        <v>10832</v>
      </c>
      <c r="CC263" s="26">
        <f t="shared" si="15"/>
        <v>10832</v>
      </c>
      <c r="CD263" s="26">
        <f t="shared" si="15"/>
        <v>0</v>
      </c>
      <c r="CE263" s="26">
        <f t="shared" si="15"/>
        <v>0</v>
      </c>
      <c r="CF263" s="26">
        <f t="shared" si="15"/>
        <v>0</v>
      </c>
      <c r="CG263" s="26">
        <f t="shared" si="15"/>
        <v>12433.47</v>
      </c>
      <c r="CH263" s="26">
        <f t="shared" si="15"/>
        <v>12433.47</v>
      </c>
      <c r="CI263" s="26">
        <f t="shared" si="15"/>
        <v>0</v>
      </c>
      <c r="CJ263" s="26">
        <f t="shared" si="15"/>
        <v>0</v>
      </c>
      <c r="CK263" s="26">
        <f t="shared" si="15"/>
        <v>0</v>
      </c>
      <c r="CL263" s="26">
        <f t="shared" si="15"/>
        <v>15339.599999999999</v>
      </c>
      <c r="CM263" s="26">
        <f t="shared" si="15"/>
        <v>15339.599999999999</v>
      </c>
      <c r="CN263" s="26">
        <f t="shared" si="15"/>
        <v>0</v>
      </c>
      <c r="CO263" s="26">
        <f t="shared" si="15"/>
        <v>0</v>
      </c>
      <c r="CP263" s="26">
        <f t="shared" si="15"/>
        <v>0</v>
      </c>
      <c r="CQ263" s="26">
        <f t="shared" si="15"/>
        <v>10832</v>
      </c>
      <c r="CR263" s="26">
        <f t="shared" si="15"/>
        <v>10832</v>
      </c>
      <c r="CS263" s="26">
        <f t="shared" si="15"/>
        <v>0</v>
      </c>
      <c r="CT263" s="26">
        <f t="shared" si="15"/>
        <v>0</v>
      </c>
      <c r="CU263" s="26">
        <f t="shared" si="15"/>
        <v>0</v>
      </c>
      <c r="CV263" s="26">
        <f t="shared" si="15"/>
        <v>12433.47</v>
      </c>
      <c r="CW263" s="26">
        <f t="shared" si="15"/>
        <v>12433.47</v>
      </c>
      <c r="CX263" s="26">
        <f t="shared" si="15"/>
        <v>0</v>
      </c>
      <c r="CY263" s="26">
        <f t="shared" si="15"/>
        <v>0</v>
      </c>
      <c r="CZ263" s="26">
        <f t="shared" si="15"/>
        <v>0</v>
      </c>
      <c r="DA263" s="26">
        <f t="shared" si="15"/>
        <v>15339.599999999999</v>
      </c>
      <c r="DB263" s="26">
        <f t="shared" si="15"/>
        <v>15339.599999999999</v>
      </c>
      <c r="DC263" s="26">
        <f t="shared" si="15"/>
        <v>0</v>
      </c>
      <c r="DD263" s="26">
        <f t="shared" si="15"/>
        <v>0</v>
      </c>
      <c r="DE263" s="26">
        <f t="shared" si="15"/>
        <v>0</v>
      </c>
      <c r="DF263" s="27"/>
      <c r="DH263" s="28"/>
    </row>
    <row r="264" spans="1:112" s="19" customFormat="1" ht="98.25" customHeight="1" x14ac:dyDescent="0.2">
      <c r="A264" s="24" t="s">
        <v>859</v>
      </c>
      <c r="B264" s="23" t="s">
        <v>860</v>
      </c>
      <c r="C264" s="24" t="s">
        <v>861</v>
      </c>
      <c r="D264" s="24" t="s">
        <v>862</v>
      </c>
      <c r="E264" s="24" t="s">
        <v>863</v>
      </c>
      <c r="F264" s="23"/>
      <c r="G264" s="23"/>
      <c r="H264" s="23"/>
      <c r="I264" s="24" t="s">
        <v>864</v>
      </c>
      <c r="J264" s="24" t="s">
        <v>78</v>
      </c>
      <c r="K264" s="24" t="s">
        <v>865</v>
      </c>
      <c r="L264" s="23"/>
      <c r="M264" s="23"/>
      <c r="N264" s="23"/>
      <c r="O264" s="24" t="s">
        <v>158</v>
      </c>
      <c r="P264" s="24" t="s">
        <v>866</v>
      </c>
      <c r="Q264" s="24" t="s">
        <v>160</v>
      </c>
      <c r="R264" s="23"/>
      <c r="S264" s="40" t="s">
        <v>867</v>
      </c>
      <c r="T264" s="25">
        <v>1333</v>
      </c>
      <c r="U264" s="25">
        <v>1161.8900000000001</v>
      </c>
      <c r="V264" s="25">
        <v>1333</v>
      </c>
      <c r="W264" s="25">
        <v>1161.8900000000001</v>
      </c>
      <c r="X264" s="25"/>
      <c r="Y264" s="25"/>
      <c r="Z264" s="25"/>
      <c r="AA264" s="25"/>
      <c r="AB264" s="25"/>
      <c r="AC264" s="25"/>
      <c r="AD264" s="27">
        <v>0</v>
      </c>
      <c r="AE264" s="27">
        <v>0</v>
      </c>
      <c r="AF264" s="27"/>
      <c r="AG264" s="27"/>
      <c r="AH264" s="27"/>
      <c r="AI264" s="27">
        <v>9.8000000000000007</v>
      </c>
      <c r="AJ264" s="27">
        <v>9.8000000000000007</v>
      </c>
      <c r="AK264" s="27"/>
      <c r="AL264" s="27"/>
      <c r="AM264" s="27"/>
      <c r="AN264" s="27">
        <v>8.8000000000000007</v>
      </c>
      <c r="AO264" s="27">
        <v>8.8000000000000007</v>
      </c>
      <c r="AP264" s="27"/>
      <c r="AQ264" s="27"/>
      <c r="AR264" s="27"/>
      <c r="AS264" s="27">
        <v>8.8000000000000007</v>
      </c>
      <c r="AT264" s="27">
        <v>8.8000000000000007</v>
      </c>
      <c r="AU264" s="27"/>
      <c r="AV264" s="27"/>
      <c r="AW264" s="27"/>
      <c r="AX264" s="26">
        <v>1333</v>
      </c>
      <c r="AY264" s="26">
        <v>1161.9000000000001</v>
      </c>
      <c r="AZ264" s="26">
        <v>1333</v>
      </c>
      <c r="BA264" s="26">
        <v>1161.9000000000001</v>
      </c>
      <c r="BB264" s="26"/>
      <c r="BC264" s="26"/>
      <c r="BD264" s="35"/>
      <c r="BE264" s="35"/>
      <c r="BF264" s="26"/>
      <c r="BG264" s="26"/>
      <c r="BH264" s="37">
        <v>0</v>
      </c>
      <c r="BI264" s="37">
        <v>0</v>
      </c>
      <c r="BJ264" s="37"/>
      <c r="BK264" s="37"/>
      <c r="BL264" s="37"/>
      <c r="BM264" s="37">
        <v>9.8000000000000007</v>
      </c>
      <c r="BN264" s="37">
        <v>9.8000000000000007</v>
      </c>
      <c r="BO264" s="37"/>
      <c r="BP264" s="37"/>
      <c r="BQ264" s="37"/>
      <c r="BR264" s="37">
        <v>8.8000000000000007</v>
      </c>
      <c r="BS264" s="37">
        <v>8.8000000000000007</v>
      </c>
      <c r="BT264" s="37"/>
      <c r="BU264" s="37"/>
      <c r="BV264" s="37"/>
      <c r="BW264" s="37">
        <v>8.8000000000000007</v>
      </c>
      <c r="BX264" s="37">
        <v>8.8000000000000007</v>
      </c>
      <c r="BY264" s="37"/>
      <c r="BZ264" s="37"/>
      <c r="CA264" s="37"/>
      <c r="CB264" s="37">
        <v>1333</v>
      </c>
      <c r="CC264" s="37">
        <v>1333</v>
      </c>
      <c r="CD264" s="37"/>
      <c r="CE264" s="37"/>
      <c r="CF264" s="37"/>
      <c r="CG264" s="37">
        <v>0</v>
      </c>
      <c r="CH264" s="37">
        <v>0</v>
      </c>
      <c r="CI264" s="37"/>
      <c r="CJ264" s="37"/>
      <c r="CK264" s="37"/>
      <c r="CL264" s="37">
        <v>9.8000000000000007</v>
      </c>
      <c r="CM264" s="37">
        <v>9.8000000000000007</v>
      </c>
      <c r="CN264" s="37"/>
      <c r="CO264" s="37"/>
      <c r="CP264" s="37"/>
      <c r="CQ264" s="37">
        <v>1333</v>
      </c>
      <c r="CR264" s="37">
        <v>1333</v>
      </c>
      <c r="CS264" s="37"/>
      <c r="CT264" s="37"/>
      <c r="CU264" s="37"/>
      <c r="CV264" s="27">
        <v>0</v>
      </c>
      <c r="CW264" s="27">
        <v>0</v>
      </c>
      <c r="CX264" s="27"/>
      <c r="CY264" s="27"/>
      <c r="CZ264" s="27"/>
      <c r="DA264" s="27">
        <v>9.8000000000000007</v>
      </c>
      <c r="DB264" s="27">
        <v>9.8000000000000007</v>
      </c>
      <c r="DC264" s="27"/>
      <c r="DD264" s="27"/>
      <c r="DE264" s="27"/>
      <c r="DF264" s="27" t="s">
        <v>82</v>
      </c>
      <c r="DH264" s="28"/>
    </row>
    <row r="265" spans="1:112" s="19" customFormat="1" ht="98.25" customHeight="1" x14ac:dyDescent="0.2">
      <c r="A265" s="72" t="s">
        <v>868</v>
      </c>
      <c r="B265" s="77" t="s">
        <v>869</v>
      </c>
      <c r="C265" s="72" t="s">
        <v>870</v>
      </c>
      <c r="D265" s="72" t="s">
        <v>871</v>
      </c>
      <c r="E265" s="72" t="s">
        <v>872</v>
      </c>
      <c r="F265" s="72" t="s">
        <v>873</v>
      </c>
      <c r="G265" s="72" t="s">
        <v>87</v>
      </c>
      <c r="H265" s="72" t="s">
        <v>874</v>
      </c>
      <c r="I265" s="77"/>
      <c r="J265" s="77"/>
      <c r="K265" s="77"/>
      <c r="L265" s="77"/>
      <c r="M265" s="77"/>
      <c r="N265" s="77"/>
      <c r="O265" s="24" t="s">
        <v>532</v>
      </c>
      <c r="P265" s="24" t="s">
        <v>78</v>
      </c>
      <c r="Q265" s="24" t="s">
        <v>79</v>
      </c>
      <c r="R265" s="77"/>
      <c r="S265" s="78" t="s">
        <v>875</v>
      </c>
      <c r="T265" s="76">
        <v>9499</v>
      </c>
      <c r="U265" s="76">
        <v>9474.1</v>
      </c>
      <c r="V265" s="76">
        <v>9499</v>
      </c>
      <c r="W265" s="76">
        <v>9474.1</v>
      </c>
      <c r="X265" s="76"/>
      <c r="Y265" s="76"/>
      <c r="Z265" s="76"/>
      <c r="AA265" s="76"/>
      <c r="AB265" s="76"/>
      <c r="AC265" s="76"/>
      <c r="AD265" s="71">
        <v>9983.4699999999993</v>
      </c>
      <c r="AE265" s="71">
        <v>9983.4699999999993</v>
      </c>
      <c r="AF265" s="71"/>
      <c r="AG265" s="71"/>
      <c r="AH265" s="71"/>
      <c r="AI265" s="71">
        <v>10429.799999999999</v>
      </c>
      <c r="AJ265" s="71">
        <v>10429.799999999999</v>
      </c>
      <c r="AK265" s="71"/>
      <c r="AL265" s="71"/>
      <c r="AM265" s="71"/>
      <c r="AN265" s="71">
        <v>10797.05</v>
      </c>
      <c r="AO265" s="71">
        <v>10797.05</v>
      </c>
      <c r="AP265" s="71"/>
      <c r="AQ265" s="71"/>
      <c r="AR265" s="71"/>
      <c r="AS265" s="71">
        <v>10797.05</v>
      </c>
      <c r="AT265" s="71">
        <v>10797.05</v>
      </c>
      <c r="AU265" s="71"/>
      <c r="AV265" s="71"/>
      <c r="AW265" s="71"/>
      <c r="AX265" s="79">
        <v>9499</v>
      </c>
      <c r="AY265" s="79">
        <v>9474.1</v>
      </c>
      <c r="AZ265" s="79">
        <v>9499</v>
      </c>
      <c r="BA265" s="79">
        <v>9474.1</v>
      </c>
      <c r="BB265" s="79"/>
      <c r="BC265" s="79"/>
      <c r="BD265" s="79"/>
      <c r="BE265" s="79"/>
      <c r="BF265" s="79"/>
      <c r="BG265" s="79"/>
      <c r="BH265" s="74">
        <v>9983.4699999999993</v>
      </c>
      <c r="BI265" s="74">
        <v>9983.4699999999993</v>
      </c>
      <c r="BJ265" s="74"/>
      <c r="BK265" s="74"/>
      <c r="BL265" s="74"/>
      <c r="BM265" s="74">
        <v>10429.799999999999</v>
      </c>
      <c r="BN265" s="74">
        <v>10429.799999999999</v>
      </c>
      <c r="BO265" s="74"/>
      <c r="BP265" s="74"/>
      <c r="BQ265" s="74"/>
      <c r="BR265" s="74">
        <v>10797.05</v>
      </c>
      <c r="BS265" s="74">
        <v>10797.05</v>
      </c>
      <c r="BT265" s="74"/>
      <c r="BU265" s="74"/>
      <c r="BV265" s="74"/>
      <c r="BW265" s="74">
        <v>10797.05</v>
      </c>
      <c r="BX265" s="74">
        <v>10797.05</v>
      </c>
      <c r="BY265" s="74"/>
      <c r="BZ265" s="74"/>
      <c r="CA265" s="74"/>
      <c r="CB265" s="74">
        <v>9499</v>
      </c>
      <c r="CC265" s="74">
        <v>9499</v>
      </c>
      <c r="CD265" s="74"/>
      <c r="CE265" s="74"/>
      <c r="CF265" s="74"/>
      <c r="CG265" s="74">
        <v>9983.4699999999993</v>
      </c>
      <c r="CH265" s="74">
        <v>9983.4699999999993</v>
      </c>
      <c r="CI265" s="74"/>
      <c r="CJ265" s="74"/>
      <c r="CK265" s="74"/>
      <c r="CL265" s="74">
        <v>10429.799999999999</v>
      </c>
      <c r="CM265" s="74">
        <v>10429.799999999999</v>
      </c>
      <c r="CN265" s="74"/>
      <c r="CO265" s="74"/>
      <c r="CP265" s="74"/>
      <c r="CQ265" s="74">
        <v>9499</v>
      </c>
      <c r="CR265" s="74">
        <v>9499</v>
      </c>
      <c r="CS265" s="74"/>
      <c r="CT265" s="74"/>
      <c r="CU265" s="74"/>
      <c r="CV265" s="71">
        <v>9983.4699999999993</v>
      </c>
      <c r="CW265" s="71">
        <v>9983.4699999999993</v>
      </c>
      <c r="CX265" s="71"/>
      <c r="CY265" s="71"/>
      <c r="CZ265" s="71"/>
      <c r="DA265" s="71">
        <v>10429.799999999999</v>
      </c>
      <c r="DB265" s="71">
        <v>10429.799999999999</v>
      </c>
      <c r="DC265" s="71"/>
      <c r="DD265" s="71"/>
      <c r="DE265" s="71"/>
      <c r="DF265" s="71" t="s">
        <v>82</v>
      </c>
      <c r="DH265" s="28"/>
    </row>
    <row r="266" spans="1:112" s="19" customFormat="1" ht="98.25" customHeight="1" x14ac:dyDescent="0.2">
      <c r="A266" s="72"/>
      <c r="B266" s="77"/>
      <c r="C266" s="72"/>
      <c r="D266" s="72"/>
      <c r="E266" s="72"/>
      <c r="F266" s="72"/>
      <c r="G266" s="72"/>
      <c r="H266" s="72"/>
      <c r="I266" s="77"/>
      <c r="J266" s="77"/>
      <c r="K266" s="77"/>
      <c r="L266" s="77"/>
      <c r="M266" s="77"/>
      <c r="N266" s="77"/>
      <c r="O266" s="24" t="s">
        <v>178</v>
      </c>
      <c r="P266" s="24" t="s">
        <v>876</v>
      </c>
      <c r="Q266" s="24" t="s">
        <v>180</v>
      </c>
      <c r="R266" s="77"/>
      <c r="S266" s="78"/>
      <c r="T266" s="76"/>
      <c r="U266" s="76"/>
      <c r="V266" s="76"/>
      <c r="W266" s="76"/>
      <c r="X266" s="76"/>
      <c r="Y266" s="76"/>
      <c r="Z266" s="76"/>
      <c r="AA266" s="76"/>
      <c r="AB266" s="76"/>
      <c r="AC266" s="76"/>
      <c r="AD266" s="71"/>
      <c r="AE266" s="71"/>
      <c r="AF266" s="71"/>
      <c r="AG266" s="71"/>
      <c r="AH266" s="71"/>
      <c r="AI266" s="71"/>
      <c r="AJ266" s="71"/>
      <c r="AK266" s="71"/>
      <c r="AL266" s="71"/>
      <c r="AM266" s="71"/>
      <c r="AN266" s="71"/>
      <c r="AO266" s="71"/>
      <c r="AP266" s="71"/>
      <c r="AQ266" s="71"/>
      <c r="AR266" s="71"/>
      <c r="AS266" s="71"/>
      <c r="AT266" s="71"/>
      <c r="AU266" s="71"/>
      <c r="AV266" s="71"/>
      <c r="AW266" s="71"/>
      <c r="AX266" s="79"/>
      <c r="AY266" s="79"/>
      <c r="AZ266" s="79"/>
      <c r="BA266" s="79"/>
      <c r="BB266" s="79"/>
      <c r="BC266" s="79"/>
      <c r="BD266" s="79"/>
      <c r="BE266" s="79"/>
      <c r="BF266" s="79"/>
      <c r="BG266" s="79"/>
      <c r="BH266" s="74"/>
      <c r="BI266" s="74"/>
      <c r="BJ266" s="74"/>
      <c r="BK266" s="74"/>
      <c r="BL266" s="74"/>
      <c r="BM266" s="74"/>
      <c r="BN266" s="74"/>
      <c r="BO266" s="74"/>
      <c r="BP266" s="74"/>
      <c r="BQ266" s="74"/>
      <c r="BR266" s="74"/>
      <c r="BS266" s="74"/>
      <c r="BT266" s="74"/>
      <c r="BU266" s="74"/>
      <c r="BV266" s="74"/>
      <c r="BW266" s="74"/>
      <c r="BX266" s="74"/>
      <c r="BY266" s="74"/>
      <c r="BZ266" s="74"/>
      <c r="CA266" s="74"/>
      <c r="CB266" s="74"/>
      <c r="CC266" s="74"/>
      <c r="CD266" s="74"/>
      <c r="CE266" s="74"/>
      <c r="CF266" s="74"/>
      <c r="CG266" s="74"/>
      <c r="CH266" s="74"/>
      <c r="CI266" s="74"/>
      <c r="CJ266" s="74"/>
      <c r="CK266" s="74"/>
      <c r="CL266" s="74"/>
      <c r="CM266" s="74"/>
      <c r="CN266" s="74"/>
      <c r="CO266" s="74"/>
      <c r="CP266" s="74"/>
      <c r="CQ266" s="74"/>
      <c r="CR266" s="74"/>
      <c r="CS266" s="74"/>
      <c r="CT266" s="74"/>
      <c r="CU266" s="74"/>
      <c r="CV266" s="71"/>
      <c r="CW266" s="71"/>
      <c r="CX266" s="71"/>
      <c r="CY266" s="71"/>
      <c r="CZ266" s="71"/>
      <c r="DA266" s="71"/>
      <c r="DB266" s="71"/>
      <c r="DC266" s="71"/>
      <c r="DD266" s="71"/>
      <c r="DE266" s="71"/>
      <c r="DF266" s="71"/>
      <c r="DH266" s="28"/>
    </row>
    <row r="267" spans="1:112" s="19" customFormat="1" ht="98.25" customHeight="1" x14ac:dyDescent="0.2">
      <c r="A267" s="72" t="s">
        <v>877</v>
      </c>
      <c r="B267" s="77" t="s">
        <v>878</v>
      </c>
      <c r="C267" s="24" t="s">
        <v>879</v>
      </c>
      <c r="D267" s="24" t="s">
        <v>880</v>
      </c>
      <c r="E267" s="24" t="s">
        <v>881</v>
      </c>
      <c r="F267" s="72" t="s">
        <v>882</v>
      </c>
      <c r="G267" s="72" t="s">
        <v>90</v>
      </c>
      <c r="H267" s="72" t="s">
        <v>883</v>
      </c>
      <c r="I267" s="77"/>
      <c r="J267" s="77"/>
      <c r="K267" s="77"/>
      <c r="L267" s="77"/>
      <c r="M267" s="77"/>
      <c r="N267" s="77"/>
      <c r="O267" s="24" t="s">
        <v>884</v>
      </c>
      <c r="P267" s="24" t="s">
        <v>78</v>
      </c>
      <c r="Q267" s="24" t="s">
        <v>79</v>
      </c>
      <c r="R267" s="77"/>
      <c r="S267" s="78" t="s">
        <v>885</v>
      </c>
      <c r="T267" s="76">
        <v>0</v>
      </c>
      <c r="U267" s="76">
        <v>0</v>
      </c>
      <c r="V267" s="76">
        <v>0</v>
      </c>
      <c r="W267" s="76">
        <v>0</v>
      </c>
      <c r="X267" s="76"/>
      <c r="Y267" s="76"/>
      <c r="Z267" s="76"/>
      <c r="AA267" s="76"/>
      <c r="AB267" s="76"/>
      <c r="AC267" s="76"/>
      <c r="AD267" s="71">
        <v>2450</v>
      </c>
      <c r="AE267" s="71">
        <v>2450</v>
      </c>
      <c r="AF267" s="71"/>
      <c r="AG267" s="71"/>
      <c r="AH267" s="71"/>
      <c r="AI267" s="71">
        <v>4900</v>
      </c>
      <c r="AJ267" s="71">
        <v>4900</v>
      </c>
      <c r="AK267" s="71"/>
      <c r="AL267" s="71"/>
      <c r="AM267" s="71"/>
      <c r="AN267" s="71">
        <v>6600</v>
      </c>
      <c r="AO267" s="71">
        <v>6600</v>
      </c>
      <c r="AP267" s="71"/>
      <c r="AQ267" s="71"/>
      <c r="AR267" s="71"/>
      <c r="AS267" s="71">
        <v>6600</v>
      </c>
      <c r="AT267" s="71">
        <v>6600</v>
      </c>
      <c r="AU267" s="71"/>
      <c r="AV267" s="71"/>
      <c r="AW267" s="71"/>
      <c r="AX267" s="79">
        <v>0</v>
      </c>
      <c r="AY267" s="79">
        <v>0</v>
      </c>
      <c r="AZ267" s="79">
        <v>0</v>
      </c>
      <c r="BA267" s="79">
        <v>0</v>
      </c>
      <c r="BB267" s="79"/>
      <c r="BC267" s="79"/>
      <c r="BD267" s="79"/>
      <c r="BE267" s="79"/>
      <c r="BF267" s="75"/>
      <c r="BG267" s="75"/>
      <c r="BH267" s="73">
        <v>2450</v>
      </c>
      <c r="BI267" s="73">
        <v>2450</v>
      </c>
      <c r="BJ267" s="73"/>
      <c r="BK267" s="73"/>
      <c r="BL267" s="73"/>
      <c r="BM267" s="73">
        <v>4900</v>
      </c>
      <c r="BN267" s="73">
        <v>4900</v>
      </c>
      <c r="BO267" s="73"/>
      <c r="BP267" s="73"/>
      <c r="BQ267" s="73"/>
      <c r="BR267" s="73">
        <v>6600</v>
      </c>
      <c r="BS267" s="73">
        <v>6600</v>
      </c>
      <c r="BT267" s="73"/>
      <c r="BU267" s="73"/>
      <c r="BV267" s="73"/>
      <c r="BW267" s="73">
        <v>6600</v>
      </c>
      <c r="BX267" s="73">
        <v>6600</v>
      </c>
      <c r="BY267" s="73"/>
      <c r="BZ267" s="73"/>
      <c r="CA267" s="73"/>
      <c r="CB267" s="74">
        <v>0</v>
      </c>
      <c r="CC267" s="74">
        <v>0</v>
      </c>
      <c r="CD267" s="74"/>
      <c r="CE267" s="74"/>
      <c r="CF267" s="74"/>
      <c r="CG267" s="73">
        <v>2450</v>
      </c>
      <c r="CH267" s="73">
        <v>2450</v>
      </c>
      <c r="CI267" s="73"/>
      <c r="CJ267" s="73"/>
      <c r="CK267" s="73"/>
      <c r="CL267" s="73">
        <v>4900</v>
      </c>
      <c r="CM267" s="73">
        <v>4900</v>
      </c>
      <c r="CN267" s="73"/>
      <c r="CO267" s="73"/>
      <c r="CP267" s="73"/>
      <c r="CQ267" s="73">
        <v>0</v>
      </c>
      <c r="CR267" s="73">
        <v>0</v>
      </c>
      <c r="CS267" s="73"/>
      <c r="CT267" s="73"/>
      <c r="CU267" s="73"/>
      <c r="CV267" s="71">
        <v>2450</v>
      </c>
      <c r="CW267" s="71">
        <v>2450</v>
      </c>
      <c r="CX267" s="71"/>
      <c r="CY267" s="71"/>
      <c r="CZ267" s="71"/>
      <c r="DA267" s="71">
        <v>4900</v>
      </c>
      <c r="DB267" s="71">
        <v>4900</v>
      </c>
      <c r="DC267" s="71"/>
      <c r="DD267" s="71"/>
      <c r="DE267" s="71"/>
      <c r="DF267" s="71" t="s">
        <v>82</v>
      </c>
      <c r="DH267" s="28"/>
    </row>
    <row r="268" spans="1:112" s="19" customFormat="1" ht="98.25" customHeight="1" x14ac:dyDescent="0.2">
      <c r="A268" s="72"/>
      <c r="B268" s="77"/>
      <c r="C268" s="24" t="s">
        <v>608</v>
      </c>
      <c r="D268" s="24" t="s">
        <v>385</v>
      </c>
      <c r="E268" s="24" t="s">
        <v>610</v>
      </c>
      <c r="F268" s="72"/>
      <c r="G268" s="72"/>
      <c r="H268" s="72"/>
      <c r="I268" s="77"/>
      <c r="J268" s="77"/>
      <c r="K268" s="77"/>
      <c r="L268" s="77"/>
      <c r="M268" s="77"/>
      <c r="N268" s="77"/>
      <c r="O268" s="24" t="s">
        <v>178</v>
      </c>
      <c r="P268" s="24" t="s">
        <v>876</v>
      </c>
      <c r="Q268" s="24" t="s">
        <v>180</v>
      </c>
      <c r="R268" s="77"/>
      <c r="S268" s="78"/>
      <c r="T268" s="76"/>
      <c r="U268" s="76"/>
      <c r="V268" s="76"/>
      <c r="W268" s="76"/>
      <c r="X268" s="76"/>
      <c r="Y268" s="76"/>
      <c r="Z268" s="76"/>
      <c r="AA268" s="76"/>
      <c r="AB268" s="76"/>
      <c r="AC268" s="76"/>
      <c r="AD268" s="71"/>
      <c r="AE268" s="71"/>
      <c r="AF268" s="71"/>
      <c r="AG268" s="71"/>
      <c r="AH268" s="71"/>
      <c r="AI268" s="71"/>
      <c r="AJ268" s="71"/>
      <c r="AK268" s="71"/>
      <c r="AL268" s="71"/>
      <c r="AM268" s="71"/>
      <c r="AN268" s="71"/>
      <c r="AO268" s="71"/>
      <c r="AP268" s="71"/>
      <c r="AQ268" s="71"/>
      <c r="AR268" s="71"/>
      <c r="AS268" s="71"/>
      <c r="AT268" s="71"/>
      <c r="AU268" s="71"/>
      <c r="AV268" s="71"/>
      <c r="AW268" s="71"/>
      <c r="AX268" s="79"/>
      <c r="AY268" s="79"/>
      <c r="AZ268" s="79"/>
      <c r="BA268" s="79"/>
      <c r="BB268" s="79"/>
      <c r="BC268" s="79"/>
      <c r="BD268" s="79"/>
      <c r="BE268" s="79"/>
      <c r="BF268" s="75"/>
      <c r="BG268" s="75"/>
      <c r="BH268" s="73"/>
      <c r="BI268" s="73"/>
      <c r="BJ268" s="73"/>
      <c r="BK268" s="73"/>
      <c r="BL268" s="73"/>
      <c r="BM268" s="73"/>
      <c r="BN268" s="73"/>
      <c r="BO268" s="73"/>
      <c r="BP268" s="73"/>
      <c r="BQ268" s="73"/>
      <c r="BR268" s="73"/>
      <c r="BS268" s="73"/>
      <c r="BT268" s="73"/>
      <c r="BU268" s="73"/>
      <c r="BV268" s="73"/>
      <c r="BW268" s="73"/>
      <c r="BX268" s="73"/>
      <c r="BY268" s="73"/>
      <c r="BZ268" s="73"/>
      <c r="CA268" s="73"/>
      <c r="CB268" s="74"/>
      <c r="CC268" s="74"/>
      <c r="CD268" s="74"/>
      <c r="CE268" s="74"/>
      <c r="CF268" s="74"/>
      <c r="CG268" s="73"/>
      <c r="CH268" s="73"/>
      <c r="CI268" s="73"/>
      <c r="CJ268" s="73"/>
      <c r="CK268" s="73"/>
      <c r="CL268" s="73"/>
      <c r="CM268" s="73"/>
      <c r="CN268" s="73"/>
      <c r="CO268" s="73"/>
      <c r="CP268" s="73"/>
      <c r="CQ268" s="73"/>
      <c r="CR268" s="73"/>
      <c r="CS268" s="73"/>
      <c r="CT268" s="73"/>
      <c r="CU268" s="73"/>
      <c r="CV268" s="71"/>
      <c r="CW268" s="71"/>
      <c r="CX268" s="71"/>
      <c r="CY268" s="71"/>
      <c r="CZ268" s="71"/>
      <c r="DA268" s="71"/>
      <c r="DB268" s="71"/>
      <c r="DC268" s="71"/>
      <c r="DD268" s="71"/>
      <c r="DE268" s="71"/>
      <c r="DF268" s="71"/>
      <c r="DH268" s="28"/>
    </row>
    <row r="269" spans="1:112" s="19" customFormat="1" ht="98.25" customHeight="1" x14ac:dyDescent="0.2">
      <c r="A269" s="24" t="s">
        <v>886</v>
      </c>
      <c r="B269" s="23" t="s">
        <v>887</v>
      </c>
      <c r="C269" s="23"/>
      <c r="D269" s="23"/>
      <c r="E269" s="23"/>
      <c r="F269" s="23"/>
      <c r="G269" s="23"/>
      <c r="H269" s="23"/>
      <c r="I269" s="23"/>
      <c r="J269" s="23"/>
      <c r="K269" s="23"/>
      <c r="L269" s="23"/>
      <c r="M269" s="23"/>
      <c r="N269" s="23"/>
      <c r="O269" s="23"/>
      <c r="P269" s="23"/>
      <c r="Q269" s="23"/>
      <c r="R269" s="23"/>
      <c r="S269" s="23"/>
      <c r="T269" s="25">
        <v>296692.77</v>
      </c>
      <c r="U269" s="25">
        <v>277643.12</v>
      </c>
      <c r="V269" s="25">
        <v>0</v>
      </c>
      <c r="W269" s="25">
        <v>0</v>
      </c>
      <c r="X269" s="25">
        <v>296692.77</v>
      </c>
      <c r="Y269" s="25">
        <v>277643.12</v>
      </c>
      <c r="Z269" s="25">
        <v>0</v>
      </c>
      <c r="AA269" s="25">
        <v>0</v>
      </c>
      <c r="AB269" s="25">
        <v>0</v>
      </c>
      <c r="AC269" s="25">
        <v>0</v>
      </c>
      <c r="AD269" s="27">
        <v>259024.1</v>
      </c>
      <c r="AE269" s="27">
        <v>0</v>
      </c>
      <c r="AF269" s="27">
        <v>259024.1</v>
      </c>
      <c r="AG269" s="27">
        <v>0</v>
      </c>
      <c r="AH269" s="27">
        <v>0</v>
      </c>
      <c r="AI269" s="27">
        <v>243170.54</v>
      </c>
      <c r="AJ269" s="27">
        <v>0</v>
      </c>
      <c r="AK269" s="27">
        <v>243170.54</v>
      </c>
      <c r="AL269" s="27">
        <v>0</v>
      </c>
      <c r="AM269" s="27">
        <v>0</v>
      </c>
      <c r="AN269" s="27">
        <v>243264.54</v>
      </c>
      <c r="AO269" s="27">
        <v>0</v>
      </c>
      <c r="AP269" s="27">
        <v>243264.54</v>
      </c>
      <c r="AQ269" s="27" t="s">
        <v>81</v>
      </c>
      <c r="AR269" s="27">
        <v>0</v>
      </c>
      <c r="AS269" s="27">
        <v>243264.54</v>
      </c>
      <c r="AT269" s="27">
        <v>0</v>
      </c>
      <c r="AU269" s="27">
        <v>243264.54</v>
      </c>
      <c r="AV269" s="27">
        <v>0</v>
      </c>
      <c r="AW269" s="27">
        <v>0</v>
      </c>
      <c r="AX269" s="26">
        <f>SUM(AX270:AX306)</f>
        <v>208374.8</v>
      </c>
      <c r="AY269" s="26">
        <f t="shared" ref="AY269:DE269" si="16">SUM(AY270:AY306)</f>
        <v>192608.85</v>
      </c>
      <c r="AZ269" s="26">
        <f t="shared" si="16"/>
        <v>0</v>
      </c>
      <c r="BA269" s="26">
        <f t="shared" si="16"/>
        <v>0</v>
      </c>
      <c r="BB269" s="26">
        <f>SUM(BB270:BB306)</f>
        <v>208374.77000000002</v>
      </c>
      <c r="BC269" s="26">
        <f t="shared" si="16"/>
        <v>192608.85</v>
      </c>
      <c r="BD269" s="26">
        <f t="shared" si="16"/>
        <v>0</v>
      </c>
      <c r="BE269" s="26">
        <f t="shared" si="16"/>
        <v>0</v>
      </c>
      <c r="BF269" s="26">
        <f t="shared" si="16"/>
        <v>0</v>
      </c>
      <c r="BG269" s="26">
        <f t="shared" si="16"/>
        <v>0</v>
      </c>
      <c r="BH269" s="26">
        <f>SUM(BH270:BH306)</f>
        <v>235665</v>
      </c>
      <c r="BI269" s="26">
        <f t="shared" si="16"/>
        <v>0</v>
      </c>
      <c r="BJ269" s="26">
        <f>SUM(BJ270:BJ306)</f>
        <v>235665</v>
      </c>
      <c r="BK269" s="26">
        <f t="shared" si="16"/>
        <v>0</v>
      </c>
      <c r="BL269" s="26">
        <f t="shared" si="16"/>
        <v>0</v>
      </c>
      <c r="BM269" s="26">
        <f t="shared" si="16"/>
        <v>201225.54</v>
      </c>
      <c r="BN269" s="26">
        <f t="shared" si="16"/>
        <v>0</v>
      </c>
      <c r="BO269" s="26">
        <f t="shared" si="16"/>
        <v>201225.54</v>
      </c>
      <c r="BP269" s="26">
        <f t="shared" si="16"/>
        <v>0</v>
      </c>
      <c r="BQ269" s="26">
        <f t="shared" si="16"/>
        <v>0</v>
      </c>
      <c r="BR269" s="26">
        <f t="shared" si="16"/>
        <v>201319.54</v>
      </c>
      <c r="BS269" s="26">
        <f t="shared" si="16"/>
        <v>0</v>
      </c>
      <c r="BT269" s="26">
        <f t="shared" si="16"/>
        <v>201319.54</v>
      </c>
      <c r="BU269" s="26">
        <f t="shared" si="16"/>
        <v>0</v>
      </c>
      <c r="BV269" s="26">
        <f t="shared" si="16"/>
        <v>0</v>
      </c>
      <c r="BW269" s="26">
        <f t="shared" si="16"/>
        <v>201319.54</v>
      </c>
      <c r="BX269" s="26">
        <f t="shared" si="16"/>
        <v>0</v>
      </c>
      <c r="BY269" s="26">
        <f t="shared" si="16"/>
        <v>201319.54</v>
      </c>
      <c r="BZ269" s="26">
        <f t="shared" si="16"/>
        <v>0</v>
      </c>
      <c r="CA269" s="26">
        <f t="shared" si="16"/>
        <v>0</v>
      </c>
      <c r="CB269" s="26">
        <f t="shared" si="16"/>
        <v>296692.77</v>
      </c>
      <c r="CC269" s="26">
        <f t="shared" si="16"/>
        <v>0</v>
      </c>
      <c r="CD269" s="26">
        <f t="shared" si="16"/>
        <v>296692.77</v>
      </c>
      <c r="CE269" s="26">
        <f t="shared" si="16"/>
        <v>0</v>
      </c>
      <c r="CF269" s="26">
        <f t="shared" si="16"/>
        <v>0</v>
      </c>
      <c r="CG269" s="26">
        <f t="shared" si="16"/>
        <v>259024.1</v>
      </c>
      <c r="CH269" s="26">
        <f t="shared" si="16"/>
        <v>0</v>
      </c>
      <c r="CI269" s="26">
        <f t="shared" si="16"/>
        <v>259024.1</v>
      </c>
      <c r="CJ269" s="26">
        <f t="shared" si="16"/>
        <v>0</v>
      </c>
      <c r="CK269" s="26">
        <f t="shared" si="16"/>
        <v>0</v>
      </c>
      <c r="CL269" s="26">
        <f t="shared" si="16"/>
        <v>243170.54</v>
      </c>
      <c r="CM269" s="26">
        <f t="shared" si="16"/>
        <v>0</v>
      </c>
      <c r="CN269" s="26">
        <f t="shared" si="16"/>
        <v>243170.54</v>
      </c>
      <c r="CO269" s="26">
        <f t="shared" si="16"/>
        <v>0</v>
      </c>
      <c r="CP269" s="26">
        <f t="shared" si="16"/>
        <v>0</v>
      </c>
      <c r="CQ269" s="26">
        <f t="shared" si="16"/>
        <v>208374.8</v>
      </c>
      <c r="CR269" s="26">
        <f t="shared" si="16"/>
        <v>0</v>
      </c>
      <c r="CS269" s="26">
        <f t="shared" si="16"/>
        <v>208374.8</v>
      </c>
      <c r="CT269" s="26">
        <f t="shared" si="16"/>
        <v>0</v>
      </c>
      <c r="CU269" s="26">
        <f t="shared" si="16"/>
        <v>0</v>
      </c>
      <c r="CV269" s="26">
        <f t="shared" si="16"/>
        <v>235665</v>
      </c>
      <c r="CW269" s="26">
        <f t="shared" si="16"/>
        <v>0</v>
      </c>
      <c r="CX269" s="26">
        <f t="shared" si="16"/>
        <v>235665</v>
      </c>
      <c r="CY269" s="26">
        <f t="shared" si="16"/>
        <v>0</v>
      </c>
      <c r="CZ269" s="26">
        <f t="shared" si="16"/>
        <v>0</v>
      </c>
      <c r="DA269" s="26">
        <f t="shared" si="16"/>
        <v>201225.54</v>
      </c>
      <c r="DB269" s="26">
        <f t="shared" si="16"/>
        <v>0</v>
      </c>
      <c r="DC269" s="26">
        <f t="shared" si="16"/>
        <v>201225.54</v>
      </c>
      <c r="DD269" s="26">
        <f t="shared" si="16"/>
        <v>0</v>
      </c>
      <c r="DE269" s="26">
        <f t="shared" si="16"/>
        <v>0</v>
      </c>
      <c r="DF269" s="27"/>
      <c r="DH269" s="28"/>
    </row>
    <row r="270" spans="1:112" s="19" customFormat="1" ht="98.25" customHeight="1" x14ac:dyDescent="0.2">
      <c r="A270" s="72" t="s">
        <v>888</v>
      </c>
      <c r="B270" s="77" t="s">
        <v>889</v>
      </c>
      <c r="C270" s="72" t="s">
        <v>890</v>
      </c>
      <c r="D270" s="72" t="s">
        <v>891</v>
      </c>
      <c r="E270" s="72" t="s">
        <v>789</v>
      </c>
      <c r="F270" s="77"/>
      <c r="G270" s="77"/>
      <c r="H270" s="77"/>
      <c r="I270" s="77"/>
      <c r="J270" s="77"/>
      <c r="K270" s="77"/>
      <c r="L270" s="77"/>
      <c r="M270" s="77"/>
      <c r="N270" s="77"/>
      <c r="O270" s="24" t="s">
        <v>892</v>
      </c>
      <c r="P270" s="24" t="s">
        <v>78</v>
      </c>
      <c r="Q270" s="24" t="s">
        <v>79</v>
      </c>
      <c r="R270" s="77" t="s">
        <v>45</v>
      </c>
      <c r="S270" s="78" t="s">
        <v>783</v>
      </c>
      <c r="T270" s="76">
        <v>5533</v>
      </c>
      <c r="U270" s="76">
        <v>5401.64</v>
      </c>
      <c r="V270" s="76"/>
      <c r="W270" s="76"/>
      <c r="X270" s="76">
        <v>5533</v>
      </c>
      <c r="Y270" s="76">
        <v>5401.64</v>
      </c>
      <c r="Z270" s="76"/>
      <c r="AA270" s="76"/>
      <c r="AB270" s="76"/>
      <c r="AC270" s="76"/>
      <c r="AD270" s="71">
        <v>5348</v>
      </c>
      <c r="AE270" s="71"/>
      <c r="AF270" s="71">
        <v>5348</v>
      </c>
      <c r="AG270" s="71"/>
      <c r="AH270" s="71"/>
      <c r="AI270" s="71">
        <v>5365</v>
      </c>
      <c r="AJ270" s="71"/>
      <c r="AK270" s="71">
        <v>5365</v>
      </c>
      <c r="AL270" s="71"/>
      <c r="AM270" s="71"/>
      <c r="AN270" s="71">
        <v>5375</v>
      </c>
      <c r="AO270" s="71"/>
      <c r="AP270" s="71">
        <v>5375</v>
      </c>
      <c r="AQ270" s="71"/>
      <c r="AR270" s="71"/>
      <c r="AS270" s="71">
        <v>5375</v>
      </c>
      <c r="AT270" s="71"/>
      <c r="AU270" s="71">
        <v>5375</v>
      </c>
      <c r="AV270" s="71"/>
      <c r="AW270" s="71"/>
      <c r="AX270" s="79">
        <v>5533</v>
      </c>
      <c r="AY270" s="79">
        <v>5401.6</v>
      </c>
      <c r="AZ270" s="79"/>
      <c r="BA270" s="79"/>
      <c r="BB270" s="79">
        <v>5533</v>
      </c>
      <c r="BC270" s="79">
        <v>5401.6</v>
      </c>
      <c r="BD270" s="79"/>
      <c r="BE270" s="79"/>
      <c r="BF270" s="75"/>
      <c r="BG270" s="75"/>
      <c r="BH270" s="74">
        <v>5348</v>
      </c>
      <c r="BI270" s="74"/>
      <c r="BJ270" s="74">
        <v>5348</v>
      </c>
      <c r="BK270" s="74"/>
      <c r="BL270" s="74"/>
      <c r="BM270" s="73">
        <v>5365</v>
      </c>
      <c r="BN270" s="73"/>
      <c r="BO270" s="73">
        <v>5365</v>
      </c>
      <c r="BP270" s="73"/>
      <c r="BQ270" s="73"/>
      <c r="BR270" s="73">
        <v>5375</v>
      </c>
      <c r="BS270" s="73"/>
      <c r="BT270" s="73">
        <v>5375</v>
      </c>
      <c r="BU270" s="73"/>
      <c r="BV270" s="73"/>
      <c r="BW270" s="73">
        <v>5375</v>
      </c>
      <c r="BX270" s="73"/>
      <c r="BY270" s="73">
        <v>5375</v>
      </c>
      <c r="BZ270" s="73"/>
      <c r="CA270" s="73"/>
      <c r="CB270" s="74">
        <v>5533</v>
      </c>
      <c r="CC270" s="74"/>
      <c r="CD270" s="74">
        <v>5533</v>
      </c>
      <c r="CE270" s="74"/>
      <c r="CF270" s="74"/>
      <c r="CG270" s="73">
        <v>5348</v>
      </c>
      <c r="CH270" s="73"/>
      <c r="CI270" s="73">
        <v>5348</v>
      </c>
      <c r="CJ270" s="73"/>
      <c r="CK270" s="73"/>
      <c r="CL270" s="73">
        <v>5365</v>
      </c>
      <c r="CM270" s="73"/>
      <c r="CN270" s="73">
        <v>5365</v>
      </c>
      <c r="CO270" s="73"/>
      <c r="CP270" s="73"/>
      <c r="CQ270" s="73">
        <v>5533</v>
      </c>
      <c r="CR270" s="73"/>
      <c r="CS270" s="73">
        <v>5533</v>
      </c>
      <c r="CT270" s="73"/>
      <c r="CU270" s="73"/>
      <c r="CV270" s="71">
        <v>5348</v>
      </c>
      <c r="CW270" s="71"/>
      <c r="CX270" s="71">
        <v>5348</v>
      </c>
      <c r="CY270" s="71"/>
      <c r="CZ270" s="71"/>
      <c r="DA270" s="71">
        <v>5365</v>
      </c>
      <c r="DB270" s="71"/>
      <c r="DC270" s="71">
        <v>5365</v>
      </c>
      <c r="DD270" s="71"/>
      <c r="DE270" s="71"/>
      <c r="DF270" s="71" t="s">
        <v>82</v>
      </c>
      <c r="DH270" s="28"/>
    </row>
    <row r="271" spans="1:112" s="19" customFormat="1" ht="98.25" customHeight="1" x14ac:dyDescent="0.2">
      <c r="A271" s="72"/>
      <c r="B271" s="77"/>
      <c r="C271" s="72"/>
      <c r="D271" s="72"/>
      <c r="E271" s="72"/>
      <c r="F271" s="77"/>
      <c r="G271" s="77"/>
      <c r="H271" s="77"/>
      <c r="I271" s="77"/>
      <c r="J271" s="77"/>
      <c r="K271" s="77"/>
      <c r="L271" s="77"/>
      <c r="M271" s="77"/>
      <c r="N271" s="77"/>
      <c r="O271" s="24" t="s">
        <v>178</v>
      </c>
      <c r="P271" s="24" t="s">
        <v>876</v>
      </c>
      <c r="Q271" s="24" t="s">
        <v>180</v>
      </c>
      <c r="R271" s="77"/>
      <c r="S271" s="78"/>
      <c r="T271" s="76"/>
      <c r="U271" s="76"/>
      <c r="V271" s="76"/>
      <c r="W271" s="76"/>
      <c r="X271" s="76"/>
      <c r="Y271" s="76"/>
      <c r="Z271" s="76"/>
      <c r="AA271" s="76"/>
      <c r="AB271" s="76"/>
      <c r="AC271" s="76"/>
      <c r="AD271" s="71"/>
      <c r="AE271" s="71"/>
      <c r="AF271" s="71"/>
      <c r="AG271" s="71"/>
      <c r="AH271" s="71"/>
      <c r="AI271" s="71"/>
      <c r="AJ271" s="71"/>
      <c r="AK271" s="71"/>
      <c r="AL271" s="71"/>
      <c r="AM271" s="71"/>
      <c r="AN271" s="71"/>
      <c r="AO271" s="71"/>
      <c r="AP271" s="71"/>
      <c r="AQ271" s="71"/>
      <c r="AR271" s="71"/>
      <c r="AS271" s="71"/>
      <c r="AT271" s="71"/>
      <c r="AU271" s="71"/>
      <c r="AV271" s="71"/>
      <c r="AW271" s="71"/>
      <c r="AX271" s="79"/>
      <c r="AY271" s="79"/>
      <c r="AZ271" s="79"/>
      <c r="BA271" s="79"/>
      <c r="BB271" s="79"/>
      <c r="BC271" s="79"/>
      <c r="BD271" s="79"/>
      <c r="BE271" s="79"/>
      <c r="BF271" s="75"/>
      <c r="BG271" s="75"/>
      <c r="BH271" s="74"/>
      <c r="BI271" s="74"/>
      <c r="BJ271" s="74"/>
      <c r="BK271" s="74"/>
      <c r="BL271" s="74"/>
      <c r="BM271" s="73"/>
      <c r="BN271" s="73"/>
      <c r="BO271" s="73"/>
      <c r="BP271" s="73"/>
      <c r="BQ271" s="73"/>
      <c r="BR271" s="73"/>
      <c r="BS271" s="73"/>
      <c r="BT271" s="73"/>
      <c r="BU271" s="73"/>
      <c r="BV271" s="73"/>
      <c r="BW271" s="73"/>
      <c r="BX271" s="73"/>
      <c r="BY271" s="73"/>
      <c r="BZ271" s="73"/>
      <c r="CA271" s="73"/>
      <c r="CB271" s="74"/>
      <c r="CC271" s="74"/>
      <c r="CD271" s="74"/>
      <c r="CE271" s="74"/>
      <c r="CF271" s="74"/>
      <c r="CG271" s="73"/>
      <c r="CH271" s="73"/>
      <c r="CI271" s="73"/>
      <c r="CJ271" s="73"/>
      <c r="CK271" s="73"/>
      <c r="CL271" s="73"/>
      <c r="CM271" s="73"/>
      <c r="CN271" s="73"/>
      <c r="CO271" s="73"/>
      <c r="CP271" s="73"/>
      <c r="CQ271" s="73"/>
      <c r="CR271" s="73"/>
      <c r="CS271" s="73"/>
      <c r="CT271" s="73"/>
      <c r="CU271" s="73"/>
      <c r="CV271" s="71"/>
      <c r="CW271" s="71"/>
      <c r="CX271" s="71"/>
      <c r="CY271" s="71"/>
      <c r="CZ271" s="71"/>
      <c r="DA271" s="71"/>
      <c r="DB271" s="71"/>
      <c r="DC271" s="71"/>
      <c r="DD271" s="71"/>
      <c r="DE271" s="71"/>
      <c r="DF271" s="71"/>
      <c r="DH271" s="28"/>
    </row>
    <row r="272" spans="1:112" s="19" customFormat="1" ht="98.25" customHeight="1" x14ac:dyDescent="0.2">
      <c r="A272" s="72" t="s">
        <v>893</v>
      </c>
      <c r="B272" s="77" t="s">
        <v>894</v>
      </c>
      <c r="C272" s="24" t="s">
        <v>895</v>
      </c>
      <c r="D272" s="24" t="s">
        <v>896</v>
      </c>
      <c r="E272" s="24" t="s">
        <v>897</v>
      </c>
      <c r="F272" s="77"/>
      <c r="G272" s="77"/>
      <c r="H272" s="77"/>
      <c r="I272" s="77"/>
      <c r="J272" s="77"/>
      <c r="K272" s="77"/>
      <c r="L272" s="77"/>
      <c r="M272" s="77"/>
      <c r="N272" s="77"/>
      <c r="O272" s="24" t="s">
        <v>232</v>
      </c>
      <c r="P272" s="24" t="s">
        <v>78</v>
      </c>
      <c r="Q272" s="24" t="s">
        <v>79</v>
      </c>
      <c r="R272" s="77" t="s">
        <v>898</v>
      </c>
      <c r="S272" s="78" t="s">
        <v>899</v>
      </c>
      <c r="T272" s="76">
        <v>793.77</v>
      </c>
      <c r="U272" s="76">
        <v>789.8</v>
      </c>
      <c r="V272" s="76"/>
      <c r="W272" s="76"/>
      <c r="X272" s="76">
        <v>793.77</v>
      </c>
      <c r="Y272" s="76">
        <v>789.8</v>
      </c>
      <c r="Z272" s="76"/>
      <c r="AA272" s="76"/>
      <c r="AB272" s="76"/>
      <c r="AC272" s="76"/>
      <c r="AD272" s="71">
        <v>468.1</v>
      </c>
      <c r="AE272" s="71"/>
      <c r="AF272" s="71">
        <v>468.1</v>
      </c>
      <c r="AG272" s="71"/>
      <c r="AH272" s="71"/>
      <c r="AI272" s="71">
        <v>468.54</v>
      </c>
      <c r="AJ272" s="71"/>
      <c r="AK272" s="71">
        <v>468.54</v>
      </c>
      <c r="AL272" s="71"/>
      <c r="AM272" s="71"/>
      <c r="AN272" s="71">
        <v>468.54</v>
      </c>
      <c r="AO272" s="71"/>
      <c r="AP272" s="71">
        <v>468.54</v>
      </c>
      <c r="AQ272" s="71"/>
      <c r="AR272" s="71"/>
      <c r="AS272" s="71">
        <v>468.54</v>
      </c>
      <c r="AT272" s="71"/>
      <c r="AU272" s="71">
        <v>468.54</v>
      </c>
      <c r="AV272" s="71"/>
      <c r="AW272" s="71"/>
      <c r="AX272" s="79">
        <v>793.8</v>
      </c>
      <c r="AY272" s="79">
        <v>789.8</v>
      </c>
      <c r="AZ272" s="79"/>
      <c r="BA272" s="79"/>
      <c r="BB272" s="79">
        <v>793.77</v>
      </c>
      <c r="BC272" s="79">
        <v>789.8</v>
      </c>
      <c r="BD272" s="79"/>
      <c r="BE272" s="79"/>
      <c r="BF272" s="75"/>
      <c r="BG272" s="75"/>
      <c r="BH272" s="73">
        <v>468.1</v>
      </c>
      <c r="BI272" s="73"/>
      <c r="BJ272" s="73">
        <v>468.1</v>
      </c>
      <c r="BK272" s="73"/>
      <c r="BL272" s="73"/>
      <c r="BM272" s="74">
        <v>468.54</v>
      </c>
      <c r="BN272" s="74"/>
      <c r="BO272" s="74">
        <v>468.54</v>
      </c>
      <c r="BP272" s="74"/>
      <c r="BQ272" s="74"/>
      <c r="BR272" s="73">
        <v>468.54</v>
      </c>
      <c r="BS272" s="73"/>
      <c r="BT272" s="73">
        <v>468.54</v>
      </c>
      <c r="BU272" s="73"/>
      <c r="BV272" s="73"/>
      <c r="BW272" s="73">
        <v>468.54</v>
      </c>
      <c r="BX272" s="73"/>
      <c r="BY272" s="73">
        <v>468.54</v>
      </c>
      <c r="BZ272" s="73"/>
      <c r="CA272" s="73"/>
      <c r="CB272" s="74">
        <v>793.77</v>
      </c>
      <c r="CC272" s="74"/>
      <c r="CD272" s="74">
        <v>793.77</v>
      </c>
      <c r="CE272" s="74"/>
      <c r="CF272" s="74"/>
      <c r="CG272" s="73">
        <v>468.1</v>
      </c>
      <c r="CH272" s="73"/>
      <c r="CI272" s="73">
        <v>468.1</v>
      </c>
      <c r="CJ272" s="73"/>
      <c r="CK272" s="73"/>
      <c r="CL272" s="73">
        <v>468.54</v>
      </c>
      <c r="CM272" s="73"/>
      <c r="CN272" s="73">
        <v>468.54</v>
      </c>
      <c r="CO272" s="73"/>
      <c r="CP272" s="73"/>
      <c r="CQ272" s="73">
        <v>793.8</v>
      </c>
      <c r="CR272" s="73"/>
      <c r="CS272" s="73">
        <v>793.8</v>
      </c>
      <c r="CT272" s="73"/>
      <c r="CU272" s="73"/>
      <c r="CV272" s="71">
        <v>468.1</v>
      </c>
      <c r="CW272" s="71"/>
      <c r="CX272" s="71">
        <v>468.1</v>
      </c>
      <c r="CY272" s="71"/>
      <c r="CZ272" s="71"/>
      <c r="DA272" s="71">
        <v>468.54</v>
      </c>
      <c r="DB272" s="71"/>
      <c r="DC272" s="71">
        <v>468.54</v>
      </c>
      <c r="DD272" s="71"/>
      <c r="DE272" s="71"/>
      <c r="DF272" s="71" t="s">
        <v>82</v>
      </c>
      <c r="DH272" s="28"/>
    </row>
    <row r="273" spans="1:112" s="19" customFormat="1" ht="98.25" customHeight="1" x14ac:dyDescent="0.2">
      <c r="A273" s="72"/>
      <c r="B273" s="77"/>
      <c r="C273" s="24" t="s">
        <v>900</v>
      </c>
      <c r="D273" s="24" t="s">
        <v>901</v>
      </c>
      <c r="E273" s="24" t="s">
        <v>902</v>
      </c>
      <c r="F273" s="77"/>
      <c r="G273" s="77"/>
      <c r="H273" s="77"/>
      <c r="I273" s="77"/>
      <c r="J273" s="77"/>
      <c r="K273" s="77"/>
      <c r="L273" s="77"/>
      <c r="M273" s="77"/>
      <c r="N273" s="77"/>
      <c r="O273" s="24" t="s">
        <v>178</v>
      </c>
      <c r="P273" s="24" t="s">
        <v>876</v>
      </c>
      <c r="Q273" s="24" t="s">
        <v>180</v>
      </c>
      <c r="R273" s="77"/>
      <c r="S273" s="78"/>
      <c r="T273" s="76"/>
      <c r="U273" s="76"/>
      <c r="V273" s="76"/>
      <c r="W273" s="76"/>
      <c r="X273" s="76"/>
      <c r="Y273" s="76"/>
      <c r="Z273" s="76"/>
      <c r="AA273" s="76"/>
      <c r="AB273" s="76"/>
      <c r="AC273" s="76"/>
      <c r="AD273" s="71"/>
      <c r="AE273" s="71"/>
      <c r="AF273" s="71"/>
      <c r="AG273" s="71"/>
      <c r="AH273" s="71"/>
      <c r="AI273" s="71"/>
      <c r="AJ273" s="71"/>
      <c r="AK273" s="71"/>
      <c r="AL273" s="71"/>
      <c r="AM273" s="71"/>
      <c r="AN273" s="71"/>
      <c r="AO273" s="71"/>
      <c r="AP273" s="71"/>
      <c r="AQ273" s="71"/>
      <c r="AR273" s="71"/>
      <c r="AS273" s="71"/>
      <c r="AT273" s="71"/>
      <c r="AU273" s="71"/>
      <c r="AV273" s="71"/>
      <c r="AW273" s="71"/>
      <c r="AX273" s="79"/>
      <c r="AY273" s="79"/>
      <c r="AZ273" s="79"/>
      <c r="BA273" s="79"/>
      <c r="BB273" s="79"/>
      <c r="BC273" s="79"/>
      <c r="BD273" s="79"/>
      <c r="BE273" s="79"/>
      <c r="BF273" s="75"/>
      <c r="BG273" s="75"/>
      <c r="BH273" s="73"/>
      <c r="BI273" s="73"/>
      <c r="BJ273" s="73"/>
      <c r="BK273" s="73"/>
      <c r="BL273" s="73"/>
      <c r="BM273" s="74"/>
      <c r="BN273" s="74"/>
      <c r="BO273" s="74"/>
      <c r="BP273" s="74"/>
      <c r="BQ273" s="74"/>
      <c r="BR273" s="73"/>
      <c r="BS273" s="73"/>
      <c r="BT273" s="73"/>
      <c r="BU273" s="73"/>
      <c r="BV273" s="73"/>
      <c r="BW273" s="73"/>
      <c r="BX273" s="73"/>
      <c r="BY273" s="73"/>
      <c r="BZ273" s="73"/>
      <c r="CA273" s="73"/>
      <c r="CB273" s="74"/>
      <c r="CC273" s="74"/>
      <c r="CD273" s="74"/>
      <c r="CE273" s="74"/>
      <c r="CF273" s="74"/>
      <c r="CG273" s="73"/>
      <c r="CH273" s="73"/>
      <c r="CI273" s="73"/>
      <c r="CJ273" s="73"/>
      <c r="CK273" s="73"/>
      <c r="CL273" s="73"/>
      <c r="CM273" s="73"/>
      <c r="CN273" s="73"/>
      <c r="CO273" s="73"/>
      <c r="CP273" s="73"/>
      <c r="CQ273" s="73"/>
      <c r="CR273" s="73"/>
      <c r="CS273" s="73"/>
      <c r="CT273" s="73"/>
      <c r="CU273" s="73"/>
      <c r="CV273" s="71"/>
      <c r="CW273" s="71"/>
      <c r="CX273" s="71"/>
      <c r="CY273" s="71"/>
      <c r="CZ273" s="71"/>
      <c r="DA273" s="71"/>
      <c r="DB273" s="71"/>
      <c r="DC273" s="71"/>
      <c r="DD273" s="71"/>
      <c r="DE273" s="71"/>
      <c r="DF273" s="71"/>
      <c r="DH273" s="28"/>
    </row>
    <row r="274" spans="1:112" s="19" customFormat="1" ht="98.25" customHeight="1" x14ac:dyDescent="0.2">
      <c r="A274" s="72" t="s">
        <v>903</v>
      </c>
      <c r="B274" s="77" t="s">
        <v>904</v>
      </c>
      <c r="C274" s="72" t="s">
        <v>895</v>
      </c>
      <c r="D274" s="72" t="s">
        <v>905</v>
      </c>
      <c r="E274" s="72" t="s">
        <v>897</v>
      </c>
      <c r="F274" s="77"/>
      <c r="G274" s="77"/>
      <c r="H274" s="77"/>
      <c r="I274" s="72" t="s">
        <v>906</v>
      </c>
      <c r="J274" s="72" t="s">
        <v>78</v>
      </c>
      <c r="K274" s="72" t="s">
        <v>789</v>
      </c>
      <c r="L274" s="77"/>
      <c r="M274" s="77"/>
      <c r="N274" s="77"/>
      <c r="O274" s="24" t="s">
        <v>77</v>
      </c>
      <c r="P274" s="24" t="s">
        <v>78</v>
      </c>
      <c r="Q274" s="24" t="s">
        <v>79</v>
      </c>
      <c r="R274" s="77" t="s">
        <v>898</v>
      </c>
      <c r="S274" s="78" t="s">
        <v>783</v>
      </c>
      <c r="T274" s="76">
        <v>11239</v>
      </c>
      <c r="U274" s="76">
        <v>10946.74</v>
      </c>
      <c r="V274" s="76"/>
      <c r="W274" s="76"/>
      <c r="X274" s="76">
        <v>11239</v>
      </c>
      <c r="Y274" s="76">
        <v>10946.74</v>
      </c>
      <c r="Z274" s="76"/>
      <c r="AA274" s="76"/>
      <c r="AB274" s="76"/>
      <c r="AC274" s="76"/>
      <c r="AD274" s="71">
        <v>10053</v>
      </c>
      <c r="AE274" s="71"/>
      <c r="AF274" s="71">
        <v>10053</v>
      </c>
      <c r="AG274" s="71"/>
      <c r="AH274" s="71"/>
      <c r="AI274" s="71">
        <v>10053</v>
      </c>
      <c r="AJ274" s="71"/>
      <c r="AK274" s="71">
        <v>10053</v>
      </c>
      <c r="AL274" s="71"/>
      <c r="AM274" s="71"/>
      <c r="AN274" s="71">
        <v>10053</v>
      </c>
      <c r="AO274" s="71"/>
      <c r="AP274" s="71">
        <v>10053</v>
      </c>
      <c r="AQ274" s="71"/>
      <c r="AR274" s="71"/>
      <c r="AS274" s="71">
        <v>10053</v>
      </c>
      <c r="AT274" s="71"/>
      <c r="AU274" s="71">
        <v>10053</v>
      </c>
      <c r="AV274" s="71"/>
      <c r="AW274" s="71"/>
      <c r="AX274" s="79">
        <v>11239</v>
      </c>
      <c r="AY274" s="79">
        <v>10946.7</v>
      </c>
      <c r="AZ274" s="79"/>
      <c r="BA274" s="79"/>
      <c r="BB274" s="79">
        <v>11239</v>
      </c>
      <c r="BC274" s="79">
        <v>10946.7</v>
      </c>
      <c r="BD274" s="79"/>
      <c r="BE274" s="79"/>
      <c r="BF274" s="75"/>
      <c r="BG274" s="75"/>
      <c r="BH274" s="73">
        <v>10053</v>
      </c>
      <c r="BI274" s="73"/>
      <c r="BJ274" s="73">
        <v>10053</v>
      </c>
      <c r="BK274" s="73"/>
      <c r="BL274" s="73"/>
      <c r="BM274" s="74">
        <v>10053</v>
      </c>
      <c r="BN274" s="74"/>
      <c r="BO274" s="74">
        <v>10053</v>
      </c>
      <c r="BP274" s="74"/>
      <c r="BQ274" s="74"/>
      <c r="BR274" s="73">
        <v>10053</v>
      </c>
      <c r="BS274" s="73"/>
      <c r="BT274" s="73">
        <v>10053</v>
      </c>
      <c r="BU274" s="73"/>
      <c r="BV274" s="73"/>
      <c r="BW274" s="73">
        <v>10053</v>
      </c>
      <c r="BX274" s="73"/>
      <c r="BY274" s="73">
        <v>10053</v>
      </c>
      <c r="BZ274" s="73"/>
      <c r="CA274" s="73"/>
      <c r="CB274" s="74">
        <v>11239</v>
      </c>
      <c r="CC274" s="74"/>
      <c r="CD274" s="74">
        <v>11239</v>
      </c>
      <c r="CE274" s="74"/>
      <c r="CF274" s="74"/>
      <c r="CG274" s="73">
        <v>10053</v>
      </c>
      <c r="CH274" s="73"/>
      <c r="CI274" s="73">
        <v>10053</v>
      </c>
      <c r="CJ274" s="73"/>
      <c r="CK274" s="73"/>
      <c r="CL274" s="73">
        <v>10053</v>
      </c>
      <c r="CM274" s="73"/>
      <c r="CN274" s="73">
        <v>10053</v>
      </c>
      <c r="CO274" s="73"/>
      <c r="CP274" s="73"/>
      <c r="CQ274" s="73">
        <v>11239</v>
      </c>
      <c r="CR274" s="73"/>
      <c r="CS274" s="73">
        <v>11239</v>
      </c>
      <c r="CT274" s="73"/>
      <c r="CU274" s="73"/>
      <c r="CV274" s="71">
        <v>10053</v>
      </c>
      <c r="CW274" s="71"/>
      <c r="CX274" s="71">
        <v>10053</v>
      </c>
      <c r="CY274" s="71"/>
      <c r="CZ274" s="71"/>
      <c r="DA274" s="71">
        <v>10053</v>
      </c>
      <c r="DB274" s="71"/>
      <c r="DC274" s="71">
        <v>10053</v>
      </c>
      <c r="DD274" s="71"/>
      <c r="DE274" s="71"/>
      <c r="DF274" s="71" t="s">
        <v>82</v>
      </c>
      <c r="DH274" s="28"/>
    </row>
    <row r="275" spans="1:112" s="19" customFormat="1" ht="98.25" customHeight="1" x14ac:dyDescent="0.2">
      <c r="A275" s="72"/>
      <c r="B275" s="77"/>
      <c r="C275" s="72"/>
      <c r="D275" s="72"/>
      <c r="E275" s="72"/>
      <c r="F275" s="77"/>
      <c r="G275" s="77"/>
      <c r="H275" s="77"/>
      <c r="I275" s="72"/>
      <c r="J275" s="72"/>
      <c r="K275" s="72"/>
      <c r="L275" s="77"/>
      <c r="M275" s="77"/>
      <c r="N275" s="77"/>
      <c r="O275" s="24" t="s">
        <v>178</v>
      </c>
      <c r="P275" s="24" t="s">
        <v>876</v>
      </c>
      <c r="Q275" s="24" t="s">
        <v>180</v>
      </c>
      <c r="R275" s="77"/>
      <c r="S275" s="78"/>
      <c r="T275" s="76"/>
      <c r="U275" s="76"/>
      <c r="V275" s="76"/>
      <c r="W275" s="76"/>
      <c r="X275" s="76"/>
      <c r="Y275" s="76"/>
      <c r="Z275" s="76"/>
      <c r="AA275" s="76"/>
      <c r="AB275" s="76"/>
      <c r="AC275" s="76"/>
      <c r="AD275" s="71"/>
      <c r="AE275" s="71"/>
      <c r="AF275" s="71"/>
      <c r="AG275" s="71"/>
      <c r="AH275" s="71"/>
      <c r="AI275" s="71"/>
      <c r="AJ275" s="71"/>
      <c r="AK275" s="71"/>
      <c r="AL275" s="71"/>
      <c r="AM275" s="71"/>
      <c r="AN275" s="71"/>
      <c r="AO275" s="71"/>
      <c r="AP275" s="71"/>
      <c r="AQ275" s="71"/>
      <c r="AR275" s="71"/>
      <c r="AS275" s="71"/>
      <c r="AT275" s="71"/>
      <c r="AU275" s="71"/>
      <c r="AV275" s="71"/>
      <c r="AW275" s="71"/>
      <c r="AX275" s="79"/>
      <c r="AY275" s="79"/>
      <c r="AZ275" s="79"/>
      <c r="BA275" s="79"/>
      <c r="BB275" s="79"/>
      <c r="BC275" s="79"/>
      <c r="BD275" s="79"/>
      <c r="BE275" s="79"/>
      <c r="BF275" s="75"/>
      <c r="BG275" s="75"/>
      <c r="BH275" s="73"/>
      <c r="BI275" s="73"/>
      <c r="BJ275" s="73"/>
      <c r="BK275" s="73"/>
      <c r="BL275" s="73"/>
      <c r="BM275" s="74"/>
      <c r="BN275" s="74"/>
      <c r="BO275" s="74"/>
      <c r="BP275" s="74"/>
      <c r="BQ275" s="74"/>
      <c r="BR275" s="73"/>
      <c r="BS275" s="73"/>
      <c r="BT275" s="73"/>
      <c r="BU275" s="73"/>
      <c r="BV275" s="73"/>
      <c r="BW275" s="73"/>
      <c r="BX275" s="73"/>
      <c r="BY275" s="73"/>
      <c r="BZ275" s="73"/>
      <c r="CA275" s="73"/>
      <c r="CB275" s="74"/>
      <c r="CC275" s="74"/>
      <c r="CD275" s="74"/>
      <c r="CE275" s="74"/>
      <c r="CF275" s="74"/>
      <c r="CG275" s="73"/>
      <c r="CH275" s="73"/>
      <c r="CI275" s="73"/>
      <c r="CJ275" s="73"/>
      <c r="CK275" s="73"/>
      <c r="CL275" s="73"/>
      <c r="CM275" s="73"/>
      <c r="CN275" s="73"/>
      <c r="CO275" s="73"/>
      <c r="CP275" s="73"/>
      <c r="CQ275" s="73"/>
      <c r="CR275" s="73"/>
      <c r="CS275" s="73"/>
      <c r="CT275" s="73"/>
      <c r="CU275" s="73"/>
      <c r="CV275" s="71"/>
      <c r="CW275" s="71"/>
      <c r="CX275" s="71"/>
      <c r="CY275" s="71"/>
      <c r="CZ275" s="71"/>
      <c r="DA275" s="71"/>
      <c r="DB275" s="71"/>
      <c r="DC275" s="71"/>
      <c r="DD275" s="71"/>
      <c r="DE275" s="71"/>
      <c r="DF275" s="71"/>
      <c r="DH275" s="28"/>
    </row>
    <row r="276" spans="1:112" s="19" customFormat="1" ht="98.25" customHeight="1" x14ac:dyDescent="0.2">
      <c r="A276" s="72" t="s">
        <v>907</v>
      </c>
      <c r="B276" s="77" t="s">
        <v>908</v>
      </c>
      <c r="C276" s="24" t="s">
        <v>895</v>
      </c>
      <c r="D276" s="24" t="s">
        <v>909</v>
      </c>
      <c r="E276" s="24" t="s">
        <v>897</v>
      </c>
      <c r="F276" s="77"/>
      <c r="G276" s="77"/>
      <c r="H276" s="77"/>
      <c r="I276" s="72" t="s">
        <v>242</v>
      </c>
      <c r="J276" s="72" t="s">
        <v>910</v>
      </c>
      <c r="K276" s="72" t="s">
        <v>244</v>
      </c>
      <c r="L276" s="77"/>
      <c r="M276" s="77"/>
      <c r="N276" s="77"/>
      <c r="O276" s="24" t="s">
        <v>245</v>
      </c>
      <c r="P276" s="24" t="s">
        <v>78</v>
      </c>
      <c r="Q276" s="24" t="s">
        <v>246</v>
      </c>
      <c r="R276" s="77" t="s">
        <v>247</v>
      </c>
      <c r="S276" s="77" t="s">
        <v>911</v>
      </c>
      <c r="T276" s="76">
        <v>77897</v>
      </c>
      <c r="U276" s="76">
        <v>66683.91</v>
      </c>
      <c r="V276" s="76">
        <v>0</v>
      </c>
      <c r="W276" s="76">
        <v>0</v>
      </c>
      <c r="X276" s="76">
        <v>77897</v>
      </c>
      <c r="Y276" s="76">
        <v>66683.91</v>
      </c>
      <c r="Z276" s="76">
        <v>0</v>
      </c>
      <c r="AA276" s="76">
        <v>0</v>
      </c>
      <c r="AB276" s="76">
        <v>0</v>
      </c>
      <c r="AC276" s="76">
        <v>0</v>
      </c>
      <c r="AD276" s="71">
        <v>85654</v>
      </c>
      <c r="AE276" s="71">
        <v>0</v>
      </c>
      <c r="AF276" s="71">
        <v>85654</v>
      </c>
      <c r="AG276" s="71">
        <v>0</v>
      </c>
      <c r="AH276" s="71">
        <v>0</v>
      </c>
      <c r="AI276" s="71">
        <v>86570</v>
      </c>
      <c r="AJ276" s="71">
        <v>0</v>
      </c>
      <c r="AK276" s="71">
        <v>86570</v>
      </c>
      <c r="AL276" s="71">
        <v>0</v>
      </c>
      <c r="AM276" s="71">
        <v>0</v>
      </c>
      <c r="AN276" s="71">
        <v>86570</v>
      </c>
      <c r="AO276" s="71">
        <v>0</v>
      </c>
      <c r="AP276" s="71">
        <v>86570</v>
      </c>
      <c r="AQ276" s="71" t="s">
        <v>81</v>
      </c>
      <c r="AR276" s="71">
        <v>0</v>
      </c>
      <c r="AS276" s="71">
        <v>86570</v>
      </c>
      <c r="AT276" s="71">
        <v>0</v>
      </c>
      <c r="AU276" s="71">
        <v>86570</v>
      </c>
      <c r="AV276" s="71">
        <v>0</v>
      </c>
      <c r="AW276" s="71">
        <v>0</v>
      </c>
      <c r="AX276" s="79">
        <v>77897</v>
      </c>
      <c r="AY276" s="79">
        <v>66683.899999999994</v>
      </c>
      <c r="AZ276" s="79">
        <v>0</v>
      </c>
      <c r="BA276" s="79">
        <v>0</v>
      </c>
      <c r="BB276" s="79">
        <v>77897</v>
      </c>
      <c r="BC276" s="79">
        <v>66683.899999999994</v>
      </c>
      <c r="BD276" s="79">
        <v>0</v>
      </c>
      <c r="BE276" s="79">
        <v>0</v>
      </c>
      <c r="BF276" s="79">
        <v>0</v>
      </c>
      <c r="BG276" s="79">
        <v>0</v>
      </c>
      <c r="BH276" s="80">
        <v>85654</v>
      </c>
      <c r="BI276" s="80">
        <v>0</v>
      </c>
      <c r="BJ276" s="80">
        <v>85654</v>
      </c>
      <c r="BK276" s="80">
        <v>0</v>
      </c>
      <c r="BL276" s="80">
        <v>0</v>
      </c>
      <c r="BM276" s="80">
        <v>86570</v>
      </c>
      <c r="BN276" s="80">
        <v>0</v>
      </c>
      <c r="BO276" s="80">
        <v>86570</v>
      </c>
      <c r="BP276" s="80">
        <v>0</v>
      </c>
      <c r="BQ276" s="80">
        <v>0</v>
      </c>
      <c r="BR276" s="80">
        <v>86570</v>
      </c>
      <c r="BS276" s="80">
        <v>0</v>
      </c>
      <c r="BT276" s="80">
        <v>86570</v>
      </c>
      <c r="BU276" s="80">
        <v>0</v>
      </c>
      <c r="BV276" s="80">
        <v>0</v>
      </c>
      <c r="BW276" s="80">
        <v>86570</v>
      </c>
      <c r="BX276" s="80">
        <v>0</v>
      </c>
      <c r="BY276" s="80">
        <v>86570</v>
      </c>
      <c r="BZ276" s="80">
        <v>0</v>
      </c>
      <c r="CA276" s="80">
        <v>0</v>
      </c>
      <c r="CB276" s="80">
        <v>77897</v>
      </c>
      <c r="CC276" s="80">
        <v>0</v>
      </c>
      <c r="CD276" s="80">
        <v>77897</v>
      </c>
      <c r="CE276" s="80">
        <v>0</v>
      </c>
      <c r="CF276" s="80">
        <v>0</v>
      </c>
      <c r="CG276" s="80">
        <v>85654</v>
      </c>
      <c r="CH276" s="80">
        <v>0</v>
      </c>
      <c r="CI276" s="80">
        <v>85654</v>
      </c>
      <c r="CJ276" s="80">
        <v>0</v>
      </c>
      <c r="CK276" s="80">
        <v>0</v>
      </c>
      <c r="CL276" s="80">
        <v>86570</v>
      </c>
      <c r="CM276" s="80">
        <v>0</v>
      </c>
      <c r="CN276" s="80">
        <v>86570</v>
      </c>
      <c r="CO276" s="80">
        <v>0</v>
      </c>
      <c r="CP276" s="80">
        <v>0</v>
      </c>
      <c r="CQ276" s="80">
        <v>77897</v>
      </c>
      <c r="CR276" s="80">
        <v>0</v>
      </c>
      <c r="CS276" s="80">
        <v>77897</v>
      </c>
      <c r="CT276" s="80">
        <v>0</v>
      </c>
      <c r="CU276" s="80">
        <v>0</v>
      </c>
      <c r="CV276" s="71">
        <v>85654</v>
      </c>
      <c r="CW276" s="71">
        <v>0</v>
      </c>
      <c r="CX276" s="71">
        <v>85654</v>
      </c>
      <c r="CY276" s="71">
        <v>0</v>
      </c>
      <c r="CZ276" s="71">
        <v>0</v>
      </c>
      <c r="DA276" s="71">
        <v>86570</v>
      </c>
      <c r="DB276" s="71">
        <v>0</v>
      </c>
      <c r="DC276" s="71">
        <v>86570</v>
      </c>
      <c r="DD276" s="71">
        <v>0</v>
      </c>
      <c r="DE276" s="71">
        <v>0</v>
      </c>
      <c r="DF276" s="71" t="s">
        <v>82</v>
      </c>
      <c r="DH276" s="28"/>
    </row>
    <row r="277" spans="1:112" s="19" customFormat="1" ht="98.25" customHeight="1" x14ac:dyDescent="0.2">
      <c r="A277" s="72"/>
      <c r="B277" s="77"/>
      <c r="C277" s="72" t="s">
        <v>249</v>
      </c>
      <c r="D277" s="72" t="s">
        <v>912</v>
      </c>
      <c r="E277" s="72" t="s">
        <v>250</v>
      </c>
      <c r="F277" s="77"/>
      <c r="G277" s="77"/>
      <c r="H277" s="77"/>
      <c r="I277" s="72"/>
      <c r="J277" s="72"/>
      <c r="K277" s="72"/>
      <c r="L277" s="77"/>
      <c r="M277" s="77"/>
      <c r="N277" s="77"/>
      <c r="O277" s="24" t="s">
        <v>913</v>
      </c>
      <c r="P277" s="24" t="s">
        <v>87</v>
      </c>
      <c r="Q277" s="24" t="s">
        <v>543</v>
      </c>
      <c r="R277" s="77"/>
      <c r="S277" s="77"/>
      <c r="T277" s="76"/>
      <c r="U277" s="76"/>
      <c r="V277" s="76"/>
      <c r="W277" s="76"/>
      <c r="X277" s="76"/>
      <c r="Y277" s="76"/>
      <c r="Z277" s="76"/>
      <c r="AA277" s="76"/>
      <c r="AB277" s="76"/>
      <c r="AC277" s="76"/>
      <c r="AD277" s="71"/>
      <c r="AE277" s="71"/>
      <c r="AF277" s="71"/>
      <c r="AG277" s="71"/>
      <c r="AH277" s="71"/>
      <c r="AI277" s="71"/>
      <c r="AJ277" s="71"/>
      <c r="AK277" s="71"/>
      <c r="AL277" s="71"/>
      <c r="AM277" s="71"/>
      <c r="AN277" s="71"/>
      <c r="AO277" s="71"/>
      <c r="AP277" s="71"/>
      <c r="AQ277" s="71"/>
      <c r="AR277" s="71"/>
      <c r="AS277" s="71"/>
      <c r="AT277" s="71"/>
      <c r="AU277" s="71"/>
      <c r="AV277" s="71"/>
      <c r="AW277" s="71"/>
      <c r="AX277" s="79"/>
      <c r="AY277" s="79"/>
      <c r="AZ277" s="79"/>
      <c r="BA277" s="79"/>
      <c r="BB277" s="79"/>
      <c r="BC277" s="79"/>
      <c r="BD277" s="79"/>
      <c r="BE277" s="79"/>
      <c r="BF277" s="79"/>
      <c r="BG277" s="79"/>
      <c r="BH277" s="81"/>
      <c r="BI277" s="81"/>
      <c r="BJ277" s="81"/>
      <c r="BK277" s="81"/>
      <c r="BL277" s="81"/>
      <c r="BM277" s="81"/>
      <c r="BN277" s="81"/>
      <c r="BO277" s="81"/>
      <c r="BP277" s="81"/>
      <c r="BQ277" s="81"/>
      <c r="BR277" s="81"/>
      <c r="BS277" s="81"/>
      <c r="BT277" s="81"/>
      <c r="BU277" s="81"/>
      <c r="BV277" s="81"/>
      <c r="BW277" s="81"/>
      <c r="BX277" s="81"/>
      <c r="BY277" s="81"/>
      <c r="BZ277" s="81"/>
      <c r="CA277" s="81"/>
      <c r="CB277" s="81"/>
      <c r="CC277" s="81"/>
      <c r="CD277" s="81"/>
      <c r="CE277" s="81"/>
      <c r="CF277" s="81"/>
      <c r="CG277" s="81"/>
      <c r="CH277" s="81"/>
      <c r="CI277" s="81"/>
      <c r="CJ277" s="81"/>
      <c r="CK277" s="81"/>
      <c r="CL277" s="81"/>
      <c r="CM277" s="81"/>
      <c r="CN277" s="81"/>
      <c r="CO277" s="81"/>
      <c r="CP277" s="81"/>
      <c r="CQ277" s="81"/>
      <c r="CR277" s="81"/>
      <c r="CS277" s="81"/>
      <c r="CT277" s="81"/>
      <c r="CU277" s="81"/>
      <c r="CV277" s="71"/>
      <c r="CW277" s="71"/>
      <c r="CX277" s="71"/>
      <c r="CY277" s="71"/>
      <c r="CZ277" s="71"/>
      <c r="DA277" s="71"/>
      <c r="DB277" s="71"/>
      <c r="DC277" s="71"/>
      <c r="DD277" s="71"/>
      <c r="DE277" s="71"/>
      <c r="DF277" s="71"/>
      <c r="DH277" s="28"/>
    </row>
    <row r="278" spans="1:112" s="19" customFormat="1" ht="98.25" customHeight="1" x14ac:dyDescent="0.2">
      <c r="A278" s="72"/>
      <c r="B278" s="77"/>
      <c r="C278" s="72"/>
      <c r="D278" s="72"/>
      <c r="E278" s="72"/>
      <c r="F278" s="77"/>
      <c r="G278" s="77"/>
      <c r="H278" s="77"/>
      <c r="I278" s="72"/>
      <c r="J278" s="72"/>
      <c r="K278" s="72"/>
      <c r="L278" s="77"/>
      <c r="M278" s="77"/>
      <c r="N278" s="77"/>
      <c r="O278" s="24" t="s">
        <v>197</v>
      </c>
      <c r="P278" s="24" t="s">
        <v>914</v>
      </c>
      <c r="Q278" s="24" t="s">
        <v>199</v>
      </c>
      <c r="R278" s="77"/>
      <c r="S278" s="77"/>
      <c r="T278" s="76"/>
      <c r="U278" s="76"/>
      <c r="V278" s="76"/>
      <c r="W278" s="76"/>
      <c r="X278" s="76"/>
      <c r="Y278" s="76"/>
      <c r="Z278" s="76"/>
      <c r="AA278" s="76"/>
      <c r="AB278" s="76"/>
      <c r="AC278" s="76"/>
      <c r="AD278" s="71"/>
      <c r="AE278" s="71"/>
      <c r="AF278" s="71"/>
      <c r="AG278" s="71"/>
      <c r="AH278" s="71"/>
      <c r="AI278" s="71"/>
      <c r="AJ278" s="71"/>
      <c r="AK278" s="71"/>
      <c r="AL278" s="71"/>
      <c r="AM278" s="71"/>
      <c r="AN278" s="71"/>
      <c r="AO278" s="71"/>
      <c r="AP278" s="71"/>
      <c r="AQ278" s="71"/>
      <c r="AR278" s="71"/>
      <c r="AS278" s="71"/>
      <c r="AT278" s="71"/>
      <c r="AU278" s="71"/>
      <c r="AV278" s="71"/>
      <c r="AW278" s="71"/>
      <c r="AX278" s="79"/>
      <c r="AY278" s="79"/>
      <c r="AZ278" s="79"/>
      <c r="BA278" s="79"/>
      <c r="BB278" s="79"/>
      <c r="BC278" s="79"/>
      <c r="BD278" s="79"/>
      <c r="BE278" s="79"/>
      <c r="BF278" s="79"/>
      <c r="BG278" s="79"/>
      <c r="BH278" s="82"/>
      <c r="BI278" s="82"/>
      <c r="BJ278" s="82"/>
      <c r="BK278" s="82"/>
      <c r="BL278" s="82"/>
      <c r="BM278" s="82"/>
      <c r="BN278" s="82"/>
      <c r="BO278" s="82"/>
      <c r="BP278" s="82"/>
      <c r="BQ278" s="82"/>
      <c r="BR278" s="82"/>
      <c r="BS278" s="82"/>
      <c r="BT278" s="82"/>
      <c r="BU278" s="82"/>
      <c r="BV278" s="82"/>
      <c r="BW278" s="82"/>
      <c r="BX278" s="82"/>
      <c r="BY278" s="82"/>
      <c r="BZ278" s="82"/>
      <c r="CA278" s="82"/>
      <c r="CB278" s="82"/>
      <c r="CC278" s="82"/>
      <c r="CD278" s="82"/>
      <c r="CE278" s="82"/>
      <c r="CF278" s="82"/>
      <c r="CG278" s="82"/>
      <c r="CH278" s="82"/>
      <c r="CI278" s="82"/>
      <c r="CJ278" s="82"/>
      <c r="CK278" s="82"/>
      <c r="CL278" s="82"/>
      <c r="CM278" s="82"/>
      <c r="CN278" s="82"/>
      <c r="CO278" s="82"/>
      <c r="CP278" s="82"/>
      <c r="CQ278" s="82"/>
      <c r="CR278" s="82"/>
      <c r="CS278" s="82"/>
      <c r="CT278" s="82"/>
      <c r="CU278" s="82"/>
      <c r="CV278" s="71"/>
      <c r="CW278" s="71"/>
      <c r="CX278" s="71"/>
      <c r="CY278" s="71"/>
      <c r="CZ278" s="71"/>
      <c r="DA278" s="71"/>
      <c r="DB278" s="71"/>
      <c r="DC278" s="71"/>
      <c r="DD278" s="71"/>
      <c r="DE278" s="71"/>
      <c r="DF278" s="71"/>
      <c r="DH278" s="28"/>
    </row>
    <row r="279" spans="1:112" s="19" customFormat="1" ht="98.25" customHeight="1" x14ac:dyDescent="0.2">
      <c r="A279" s="72" t="s">
        <v>915</v>
      </c>
      <c r="B279" s="77" t="s">
        <v>916</v>
      </c>
      <c r="C279" s="24" t="s">
        <v>895</v>
      </c>
      <c r="D279" s="24" t="s">
        <v>917</v>
      </c>
      <c r="E279" s="24" t="s">
        <v>897</v>
      </c>
      <c r="F279" s="77"/>
      <c r="G279" s="77"/>
      <c r="H279" s="77"/>
      <c r="I279" s="72" t="s">
        <v>242</v>
      </c>
      <c r="J279" s="72" t="s">
        <v>918</v>
      </c>
      <c r="K279" s="72" t="s">
        <v>244</v>
      </c>
      <c r="L279" s="77"/>
      <c r="M279" s="77"/>
      <c r="N279" s="77"/>
      <c r="O279" s="24" t="s">
        <v>245</v>
      </c>
      <c r="P279" s="24" t="s">
        <v>78</v>
      </c>
      <c r="Q279" s="24" t="s">
        <v>246</v>
      </c>
      <c r="R279" s="77" t="s">
        <v>247</v>
      </c>
      <c r="S279" s="78" t="s">
        <v>798</v>
      </c>
      <c r="T279" s="76">
        <v>15875</v>
      </c>
      <c r="U279" s="76">
        <v>15725</v>
      </c>
      <c r="V279" s="76"/>
      <c r="W279" s="76"/>
      <c r="X279" s="76">
        <v>15875</v>
      </c>
      <c r="Y279" s="76">
        <v>15725</v>
      </c>
      <c r="Z279" s="76"/>
      <c r="AA279" s="76"/>
      <c r="AB279" s="76"/>
      <c r="AC279" s="76"/>
      <c r="AD279" s="71">
        <v>22650</v>
      </c>
      <c r="AE279" s="71"/>
      <c r="AF279" s="71">
        <v>22650</v>
      </c>
      <c r="AG279" s="71"/>
      <c r="AH279" s="71"/>
      <c r="AI279" s="71">
        <v>18139</v>
      </c>
      <c r="AJ279" s="71"/>
      <c r="AK279" s="71">
        <v>18139</v>
      </c>
      <c r="AL279" s="71"/>
      <c r="AM279" s="71"/>
      <c r="AN279" s="71">
        <v>18139</v>
      </c>
      <c r="AO279" s="71"/>
      <c r="AP279" s="71">
        <v>18139</v>
      </c>
      <c r="AQ279" s="71"/>
      <c r="AR279" s="71"/>
      <c r="AS279" s="71">
        <v>18139</v>
      </c>
      <c r="AT279" s="71"/>
      <c r="AU279" s="71">
        <v>18139</v>
      </c>
      <c r="AV279" s="71"/>
      <c r="AW279" s="71"/>
      <c r="AX279" s="79">
        <v>15875</v>
      </c>
      <c r="AY279" s="79">
        <v>15725</v>
      </c>
      <c r="AZ279" s="79"/>
      <c r="BA279" s="79"/>
      <c r="BB279" s="79">
        <v>15875</v>
      </c>
      <c r="BC279" s="79">
        <v>15725</v>
      </c>
      <c r="BD279" s="79"/>
      <c r="BE279" s="79"/>
      <c r="BF279" s="75"/>
      <c r="BG279" s="75"/>
      <c r="BH279" s="74">
        <v>22650</v>
      </c>
      <c r="BI279" s="74"/>
      <c r="BJ279" s="74">
        <v>22650</v>
      </c>
      <c r="BK279" s="74"/>
      <c r="BL279" s="74"/>
      <c r="BM279" s="74">
        <v>18139</v>
      </c>
      <c r="BN279" s="74"/>
      <c r="BO279" s="74">
        <v>18139</v>
      </c>
      <c r="BP279" s="73"/>
      <c r="BQ279" s="73"/>
      <c r="BR279" s="73">
        <v>18139</v>
      </c>
      <c r="BS279" s="73"/>
      <c r="BT279" s="73">
        <v>18139</v>
      </c>
      <c r="BU279" s="73"/>
      <c r="BV279" s="73"/>
      <c r="BW279" s="73">
        <v>18139</v>
      </c>
      <c r="BX279" s="73"/>
      <c r="BY279" s="73">
        <v>18139</v>
      </c>
      <c r="BZ279" s="73"/>
      <c r="CA279" s="73"/>
      <c r="CB279" s="74">
        <v>15875</v>
      </c>
      <c r="CC279" s="74"/>
      <c r="CD279" s="74">
        <v>15875</v>
      </c>
      <c r="CE279" s="74"/>
      <c r="CF279" s="74"/>
      <c r="CG279" s="73">
        <v>22650</v>
      </c>
      <c r="CH279" s="73"/>
      <c r="CI279" s="73">
        <v>22650</v>
      </c>
      <c r="CJ279" s="73"/>
      <c r="CK279" s="73"/>
      <c r="CL279" s="73">
        <v>18139</v>
      </c>
      <c r="CM279" s="73"/>
      <c r="CN279" s="73">
        <v>18139</v>
      </c>
      <c r="CO279" s="73"/>
      <c r="CP279" s="73"/>
      <c r="CQ279" s="74">
        <v>15875</v>
      </c>
      <c r="CR279" s="74"/>
      <c r="CS279" s="74">
        <v>15875</v>
      </c>
      <c r="CT279" s="73"/>
      <c r="CU279" s="73"/>
      <c r="CV279" s="71">
        <v>22650</v>
      </c>
      <c r="CW279" s="71"/>
      <c r="CX279" s="71">
        <v>22650</v>
      </c>
      <c r="CY279" s="71"/>
      <c r="CZ279" s="71"/>
      <c r="DA279" s="71">
        <v>18139</v>
      </c>
      <c r="DB279" s="71"/>
      <c r="DC279" s="71">
        <v>18139</v>
      </c>
      <c r="DD279" s="71"/>
      <c r="DE279" s="71"/>
      <c r="DF279" s="71" t="s">
        <v>82</v>
      </c>
      <c r="DH279" s="28"/>
    </row>
    <row r="280" spans="1:112" s="19" customFormat="1" ht="98.25" customHeight="1" x14ac:dyDescent="0.2">
      <c r="A280" s="72"/>
      <c r="B280" s="77"/>
      <c r="C280" s="24" t="s">
        <v>249</v>
      </c>
      <c r="D280" s="24" t="s">
        <v>919</v>
      </c>
      <c r="E280" s="24" t="s">
        <v>250</v>
      </c>
      <c r="F280" s="77"/>
      <c r="G280" s="77"/>
      <c r="H280" s="77"/>
      <c r="I280" s="72"/>
      <c r="J280" s="72"/>
      <c r="K280" s="72"/>
      <c r="L280" s="77"/>
      <c r="M280" s="77"/>
      <c r="N280" s="77"/>
      <c r="O280" s="24" t="s">
        <v>920</v>
      </c>
      <c r="P280" s="24" t="s">
        <v>195</v>
      </c>
      <c r="Q280" s="24" t="s">
        <v>921</v>
      </c>
      <c r="R280" s="77"/>
      <c r="S280" s="78"/>
      <c r="T280" s="76"/>
      <c r="U280" s="76"/>
      <c r="V280" s="76"/>
      <c r="W280" s="76"/>
      <c r="X280" s="76"/>
      <c r="Y280" s="76"/>
      <c r="Z280" s="76"/>
      <c r="AA280" s="76"/>
      <c r="AB280" s="76"/>
      <c r="AC280" s="76"/>
      <c r="AD280" s="71"/>
      <c r="AE280" s="71"/>
      <c r="AF280" s="71"/>
      <c r="AG280" s="71"/>
      <c r="AH280" s="71"/>
      <c r="AI280" s="71"/>
      <c r="AJ280" s="71"/>
      <c r="AK280" s="71"/>
      <c r="AL280" s="71"/>
      <c r="AM280" s="71"/>
      <c r="AN280" s="71"/>
      <c r="AO280" s="71"/>
      <c r="AP280" s="71"/>
      <c r="AQ280" s="71"/>
      <c r="AR280" s="71"/>
      <c r="AS280" s="71"/>
      <c r="AT280" s="71"/>
      <c r="AU280" s="71"/>
      <c r="AV280" s="71"/>
      <c r="AW280" s="71"/>
      <c r="AX280" s="79"/>
      <c r="AY280" s="79"/>
      <c r="AZ280" s="79"/>
      <c r="BA280" s="79"/>
      <c r="BB280" s="79"/>
      <c r="BC280" s="79"/>
      <c r="BD280" s="79"/>
      <c r="BE280" s="79"/>
      <c r="BF280" s="75"/>
      <c r="BG280" s="75"/>
      <c r="BH280" s="74"/>
      <c r="BI280" s="74"/>
      <c r="BJ280" s="74"/>
      <c r="BK280" s="74"/>
      <c r="BL280" s="74"/>
      <c r="BM280" s="74"/>
      <c r="BN280" s="74"/>
      <c r="BO280" s="74"/>
      <c r="BP280" s="73"/>
      <c r="BQ280" s="73"/>
      <c r="BR280" s="73"/>
      <c r="BS280" s="73"/>
      <c r="BT280" s="73"/>
      <c r="BU280" s="73"/>
      <c r="BV280" s="73"/>
      <c r="BW280" s="73"/>
      <c r="BX280" s="73"/>
      <c r="BY280" s="73"/>
      <c r="BZ280" s="73"/>
      <c r="CA280" s="73"/>
      <c r="CB280" s="74"/>
      <c r="CC280" s="74"/>
      <c r="CD280" s="74"/>
      <c r="CE280" s="74"/>
      <c r="CF280" s="74"/>
      <c r="CG280" s="73"/>
      <c r="CH280" s="73"/>
      <c r="CI280" s="73"/>
      <c r="CJ280" s="73"/>
      <c r="CK280" s="73"/>
      <c r="CL280" s="73"/>
      <c r="CM280" s="73"/>
      <c r="CN280" s="73"/>
      <c r="CO280" s="73"/>
      <c r="CP280" s="73"/>
      <c r="CQ280" s="74"/>
      <c r="CR280" s="74"/>
      <c r="CS280" s="74"/>
      <c r="CT280" s="73"/>
      <c r="CU280" s="73"/>
      <c r="CV280" s="71"/>
      <c r="CW280" s="71"/>
      <c r="CX280" s="71"/>
      <c r="CY280" s="71"/>
      <c r="CZ280" s="71"/>
      <c r="DA280" s="71"/>
      <c r="DB280" s="71"/>
      <c r="DC280" s="71"/>
      <c r="DD280" s="71"/>
      <c r="DE280" s="71"/>
      <c r="DF280" s="71"/>
      <c r="DH280" s="28"/>
    </row>
    <row r="281" spans="1:112" s="19" customFormat="1" ht="98.25" customHeight="1" x14ac:dyDescent="0.2">
      <c r="A281" s="72" t="s">
        <v>922</v>
      </c>
      <c r="B281" s="77" t="s">
        <v>923</v>
      </c>
      <c r="C281" s="24" t="s">
        <v>895</v>
      </c>
      <c r="D281" s="24" t="s">
        <v>917</v>
      </c>
      <c r="E281" s="24" t="s">
        <v>897</v>
      </c>
      <c r="F281" s="77"/>
      <c r="G281" s="77"/>
      <c r="H281" s="77"/>
      <c r="I281" s="72" t="s">
        <v>242</v>
      </c>
      <c r="J281" s="72" t="s">
        <v>924</v>
      </c>
      <c r="K281" s="72" t="s">
        <v>244</v>
      </c>
      <c r="L281" s="77"/>
      <c r="M281" s="77"/>
      <c r="N281" s="77"/>
      <c r="O281" s="24" t="s">
        <v>245</v>
      </c>
      <c r="P281" s="24" t="s">
        <v>78</v>
      </c>
      <c r="Q281" s="24" t="s">
        <v>246</v>
      </c>
      <c r="R281" s="77" t="s">
        <v>247</v>
      </c>
      <c r="S281" s="78" t="s">
        <v>925</v>
      </c>
      <c r="T281" s="76">
        <v>55705</v>
      </c>
      <c r="U281" s="76">
        <v>54579.65</v>
      </c>
      <c r="V281" s="76"/>
      <c r="W281" s="76"/>
      <c r="X281" s="76">
        <v>55705</v>
      </c>
      <c r="Y281" s="76">
        <v>54579.65</v>
      </c>
      <c r="Z281" s="76"/>
      <c r="AA281" s="76"/>
      <c r="AB281" s="76"/>
      <c r="AC281" s="76"/>
      <c r="AD281" s="71">
        <v>58527</v>
      </c>
      <c r="AE281" s="71"/>
      <c r="AF281" s="71">
        <v>58527</v>
      </c>
      <c r="AG281" s="71"/>
      <c r="AH281" s="71"/>
      <c r="AI281" s="71">
        <v>56336</v>
      </c>
      <c r="AJ281" s="71"/>
      <c r="AK281" s="71">
        <v>56336</v>
      </c>
      <c r="AL281" s="71"/>
      <c r="AM281" s="71"/>
      <c r="AN281" s="71">
        <v>56336</v>
      </c>
      <c r="AO281" s="71"/>
      <c r="AP281" s="71">
        <v>56336</v>
      </c>
      <c r="AQ281" s="71"/>
      <c r="AR281" s="71"/>
      <c r="AS281" s="71">
        <v>56336</v>
      </c>
      <c r="AT281" s="71"/>
      <c r="AU281" s="71">
        <v>56336</v>
      </c>
      <c r="AV281" s="71"/>
      <c r="AW281" s="71"/>
      <c r="AX281" s="79">
        <v>55705</v>
      </c>
      <c r="AY281" s="79">
        <v>54579.7</v>
      </c>
      <c r="AZ281" s="79"/>
      <c r="BA281" s="79"/>
      <c r="BB281" s="79">
        <v>55705</v>
      </c>
      <c r="BC281" s="79">
        <v>54579.7</v>
      </c>
      <c r="BD281" s="79"/>
      <c r="BE281" s="79"/>
      <c r="BF281" s="75"/>
      <c r="BG281" s="75"/>
      <c r="BH281" s="74">
        <v>58527</v>
      </c>
      <c r="BI281" s="74"/>
      <c r="BJ281" s="74">
        <v>58527</v>
      </c>
      <c r="BK281" s="74"/>
      <c r="BL281" s="74"/>
      <c r="BM281" s="74">
        <v>56336</v>
      </c>
      <c r="BN281" s="74"/>
      <c r="BO281" s="74">
        <v>56336</v>
      </c>
      <c r="BP281" s="74"/>
      <c r="BQ281" s="74"/>
      <c r="BR281" s="73">
        <v>56336</v>
      </c>
      <c r="BS281" s="73"/>
      <c r="BT281" s="73">
        <v>56336</v>
      </c>
      <c r="BU281" s="73"/>
      <c r="BV281" s="73"/>
      <c r="BW281" s="73">
        <v>56336</v>
      </c>
      <c r="BX281" s="73"/>
      <c r="BY281" s="73">
        <v>56336</v>
      </c>
      <c r="BZ281" s="73"/>
      <c r="CA281" s="73"/>
      <c r="CB281" s="74">
        <v>55705</v>
      </c>
      <c r="CC281" s="74"/>
      <c r="CD281" s="74">
        <v>55705</v>
      </c>
      <c r="CE281" s="74"/>
      <c r="CF281" s="74"/>
      <c r="CG281" s="73">
        <v>58527</v>
      </c>
      <c r="CH281" s="73"/>
      <c r="CI281" s="73">
        <v>58527</v>
      </c>
      <c r="CJ281" s="73"/>
      <c r="CK281" s="73"/>
      <c r="CL281" s="73">
        <v>56336</v>
      </c>
      <c r="CM281" s="73"/>
      <c r="CN281" s="73">
        <v>56336</v>
      </c>
      <c r="CO281" s="73"/>
      <c r="CP281" s="73"/>
      <c r="CQ281" s="74">
        <v>55705</v>
      </c>
      <c r="CR281" s="74"/>
      <c r="CS281" s="74">
        <v>55705</v>
      </c>
      <c r="CT281" s="74"/>
      <c r="CU281" s="73"/>
      <c r="CV281" s="71">
        <v>58527</v>
      </c>
      <c r="CW281" s="71"/>
      <c r="CX281" s="71">
        <v>58527</v>
      </c>
      <c r="CY281" s="71"/>
      <c r="CZ281" s="71"/>
      <c r="DA281" s="71">
        <v>56336</v>
      </c>
      <c r="DB281" s="71"/>
      <c r="DC281" s="71">
        <v>56336</v>
      </c>
      <c r="DD281" s="71"/>
      <c r="DE281" s="71"/>
      <c r="DF281" s="71" t="s">
        <v>82</v>
      </c>
      <c r="DH281" s="28"/>
    </row>
    <row r="282" spans="1:112" s="19" customFormat="1" ht="98.25" customHeight="1" x14ac:dyDescent="0.2">
      <c r="A282" s="72"/>
      <c r="B282" s="77"/>
      <c r="C282" s="24" t="s">
        <v>249</v>
      </c>
      <c r="D282" s="24" t="s">
        <v>919</v>
      </c>
      <c r="E282" s="24" t="s">
        <v>250</v>
      </c>
      <c r="F282" s="77"/>
      <c r="G282" s="77"/>
      <c r="H282" s="77"/>
      <c r="I282" s="72"/>
      <c r="J282" s="72"/>
      <c r="K282" s="72"/>
      <c r="L282" s="77"/>
      <c r="M282" s="77"/>
      <c r="N282" s="77"/>
      <c r="O282" s="24" t="s">
        <v>920</v>
      </c>
      <c r="P282" s="24" t="s">
        <v>195</v>
      </c>
      <c r="Q282" s="24" t="s">
        <v>921</v>
      </c>
      <c r="R282" s="77"/>
      <c r="S282" s="78"/>
      <c r="T282" s="76"/>
      <c r="U282" s="76"/>
      <c r="V282" s="76"/>
      <c r="W282" s="76"/>
      <c r="X282" s="76"/>
      <c r="Y282" s="76"/>
      <c r="Z282" s="76"/>
      <c r="AA282" s="76"/>
      <c r="AB282" s="76"/>
      <c r="AC282" s="76"/>
      <c r="AD282" s="71"/>
      <c r="AE282" s="71"/>
      <c r="AF282" s="71"/>
      <c r="AG282" s="71"/>
      <c r="AH282" s="71"/>
      <c r="AI282" s="71"/>
      <c r="AJ282" s="71"/>
      <c r="AK282" s="71"/>
      <c r="AL282" s="71"/>
      <c r="AM282" s="71"/>
      <c r="AN282" s="71"/>
      <c r="AO282" s="71"/>
      <c r="AP282" s="71"/>
      <c r="AQ282" s="71"/>
      <c r="AR282" s="71"/>
      <c r="AS282" s="71"/>
      <c r="AT282" s="71"/>
      <c r="AU282" s="71"/>
      <c r="AV282" s="71"/>
      <c r="AW282" s="71"/>
      <c r="AX282" s="79"/>
      <c r="AY282" s="79"/>
      <c r="AZ282" s="79"/>
      <c r="BA282" s="79"/>
      <c r="BB282" s="79"/>
      <c r="BC282" s="79"/>
      <c r="BD282" s="79"/>
      <c r="BE282" s="79"/>
      <c r="BF282" s="75"/>
      <c r="BG282" s="75"/>
      <c r="BH282" s="74"/>
      <c r="BI282" s="74"/>
      <c r="BJ282" s="74"/>
      <c r="BK282" s="74"/>
      <c r="BL282" s="74"/>
      <c r="BM282" s="74"/>
      <c r="BN282" s="74"/>
      <c r="BO282" s="74"/>
      <c r="BP282" s="74"/>
      <c r="BQ282" s="74"/>
      <c r="BR282" s="73"/>
      <c r="BS282" s="73"/>
      <c r="BT282" s="73"/>
      <c r="BU282" s="73"/>
      <c r="BV282" s="73"/>
      <c r="BW282" s="73"/>
      <c r="BX282" s="73"/>
      <c r="BY282" s="73"/>
      <c r="BZ282" s="73"/>
      <c r="CA282" s="73"/>
      <c r="CB282" s="74"/>
      <c r="CC282" s="74"/>
      <c r="CD282" s="74"/>
      <c r="CE282" s="74"/>
      <c r="CF282" s="74"/>
      <c r="CG282" s="73"/>
      <c r="CH282" s="73"/>
      <c r="CI282" s="73"/>
      <c r="CJ282" s="73"/>
      <c r="CK282" s="73"/>
      <c r="CL282" s="73"/>
      <c r="CM282" s="73"/>
      <c r="CN282" s="73"/>
      <c r="CO282" s="73"/>
      <c r="CP282" s="73"/>
      <c r="CQ282" s="74"/>
      <c r="CR282" s="74"/>
      <c r="CS282" s="74"/>
      <c r="CT282" s="74"/>
      <c r="CU282" s="73"/>
      <c r="CV282" s="71"/>
      <c r="CW282" s="71"/>
      <c r="CX282" s="71"/>
      <c r="CY282" s="71"/>
      <c r="CZ282" s="71"/>
      <c r="DA282" s="71"/>
      <c r="DB282" s="71"/>
      <c r="DC282" s="71"/>
      <c r="DD282" s="71"/>
      <c r="DE282" s="71"/>
      <c r="DF282" s="71"/>
      <c r="DH282" s="28"/>
    </row>
    <row r="283" spans="1:112" s="19" customFormat="1" ht="98.25" customHeight="1" x14ac:dyDescent="0.2">
      <c r="A283" s="72" t="s">
        <v>926</v>
      </c>
      <c r="B283" s="77" t="s">
        <v>927</v>
      </c>
      <c r="C283" s="24" t="s">
        <v>895</v>
      </c>
      <c r="D283" s="24" t="s">
        <v>928</v>
      </c>
      <c r="E283" s="24" t="s">
        <v>897</v>
      </c>
      <c r="F283" s="77"/>
      <c r="G283" s="77"/>
      <c r="H283" s="77"/>
      <c r="I283" s="72" t="s">
        <v>929</v>
      </c>
      <c r="J283" s="72" t="s">
        <v>930</v>
      </c>
      <c r="K283" s="72" t="s">
        <v>471</v>
      </c>
      <c r="L283" s="77"/>
      <c r="M283" s="77"/>
      <c r="N283" s="77"/>
      <c r="O283" s="24" t="s">
        <v>884</v>
      </c>
      <c r="P283" s="24" t="s">
        <v>78</v>
      </c>
      <c r="Q283" s="24" t="s">
        <v>79</v>
      </c>
      <c r="R283" s="77" t="s">
        <v>790</v>
      </c>
      <c r="S283" s="78" t="s">
        <v>162</v>
      </c>
      <c r="T283" s="76">
        <v>88318</v>
      </c>
      <c r="U283" s="76">
        <v>85034.28</v>
      </c>
      <c r="V283" s="76"/>
      <c r="W283" s="76"/>
      <c r="X283" s="76">
        <v>88318</v>
      </c>
      <c r="Y283" s="76">
        <v>85034.28</v>
      </c>
      <c r="Z283" s="76"/>
      <c r="AA283" s="76"/>
      <c r="AB283" s="76"/>
      <c r="AC283" s="76"/>
      <c r="AD283" s="71">
        <v>52695</v>
      </c>
      <c r="AE283" s="71"/>
      <c r="AF283" s="71">
        <v>52695</v>
      </c>
      <c r="AG283" s="71"/>
      <c r="AH283" s="71"/>
      <c r="AI283" s="71">
        <v>41945</v>
      </c>
      <c r="AJ283" s="71"/>
      <c r="AK283" s="71">
        <v>41945</v>
      </c>
      <c r="AL283" s="71"/>
      <c r="AM283" s="71"/>
      <c r="AN283" s="71">
        <v>41945</v>
      </c>
      <c r="AO283" s="71"/>
      <c r="AP283" s="71">
        <v>41945</v>
      </c>
      <c r="AQ283" s="71"/>
      <c r="AR283" s="71"/>
      <c r="AS283" s="71">
        <v>41945</v>
      </c>
      <c r="AT283" s="71"/>
      <c r="AU283" s="71">
        <v>41945</v>
      </c>
      <c r="AV283" s="71"/>
      <c r="AW283" s="71"/>
      <c r="AX283" s="75">
        <f>AZ283+BB283+BD283+BF283</f>
        <v>0</v>
      </c>
      <c r="AY283" s="75">
        <f>BA283+BC283+BE283+BG283</f>
        <v>0</v>
      </c>
      <c r="AZ283" s="75"/>
      <c r="BA283" s="75"/>
      <c r="BB283" s="75">
        <f>88318-88318</f>
        <v>0</v>
      </c>
      <c r="BC283" s="75">
        <f>85034.28-85034.28</f>
        <v>0</v>
      </c>
      <c r="BD283" s="75"/>
      <c r="BE283" s="75"/>
      <c r="BF283" s="75"/>
      <c r="BG283" s="75"/>
      <c r="BH283" s="73">
        <f>BI283+BJ283+BK283+BL283</f>
        <v>29335.9</v>
      </c>
      <c r="BI283" s="73"/>
      <c r="BJ283" s="73">
        <f>52695-23359.1</f>
        <v>29335.9</v>
      </c>
      <c r="BK283" s="73"/>
      <c r="BL283" s="73"/>
      <c r="BM283" s="73">
        <f>BN283+BO283+BP283+BQ283</f>
        <v>0</v>
      </c>
      <c r="BN283" s="73"/>
      <c r="BO283" s="73">
        <f>41945-41945</f>
        <v>0</v>
      </c>
      <c r="BP283" s="73"/>
      <c r="BQ283" s="73"/>
      <c r="BR283" s="73">
        <f>BS283+BT283+BV283</f>
        <v>0</v>
      </c>
      <c r="BS283" s="73"/>
      <c r="BT283" s="73">
        <f>41945-41945</f>
        <v>0</v>
      </c>
      <c r="BU283" s="73"/>
      <c r="BV283" s="73"/>
      <c r="BW283" s="73">
        <f>BX283+BY283+BZ283+CA283</f>
        <v>0</v>
      </c>
      <c r="BX283" s="73"/>
      <c r="BY283" s="73">
        <f>41945-41945</f>
        <v>0</v>
      </c>
      <c r="BZ283" s="73"/>
      <c r="CA283" s="73"/>
      <c r="CB283" s="74">
        <v>88318</v>
      </c>
      <c r="CC283" s="74"/>
      <c r="CD283" s="74">
        <v>88318</v>
      </c>
      <c r="CE283" s="74"/>
      <c r="CF283" s="74"/>
      <c r="CG283" s="73">
        <v>52695</v>
      </c>
      <c r="CH283" s="73"/>
      <c r="CI283" s="73">
        <v>52695</v>
      </c>
      <c r="CJ283" s="73"/>
      <c r="CK283" s="73"/>
      <c r="CL283" s="73">
        <v>41945</v>
      </c>
      <c r="CM283" s="73"/>
      <c r="CN283" s="73">
        <v>41945</v>
      </c>
      <c r="CO283" s="73"/>
      <c r="CP283" s="73"/>
      <c r="CQ283" s="73">
        <f>SUM(CR283:CU285)</f>
        <v>0</v>
      </c>
      <c r="CR283" s="73"/>
      <c r="CS283" s="73"/>
      <c r="CT283" s="73"/>
      <c r="CU283" s="73"/>
      <c r="CV283" s="71">
        <f>SUM(CW283:CZ285)</f>
        <v>29335.9</v>
      </c>
      <c r="CW283" s="71"/>
      <c r="CX283" s="71">
        <v>29335.9</v>
      </c>
      <c r="CY283" s="71"/>
      <c r="CZ283" s="71"/>
      <c r="DA283" s="71"/>
      <c r="DB283" s="71"/>
      <c r="DC283" s="71"/>
      <c r="DD283" s="71"/>
      <c r="DE283" s="71"/>
      <c r="DF283" s="71" t="s">
        <v>82</v>
      </c>
      <c r="DH283" s="28"/>
    </row>
    <row r="284" spans="1:112" s="19" customFormat="1" ht="98.25" customHeight="1" x14ac:dyDescent="0.2">
      <c r="A284" s="72"/>
      <c r="B284" s="77"/>
      <c r="C284" s="72" t="s">
        <v>931</v>
      </c>
      <c r="D284" s="72" t="s">
        <v>541</v>
      </c>
      <c r="E284" s="72" t="s">
        <v>932</v>
      </c>
      <c r="F284" s="77"/>
      <c r="G284" s="77"/>
      <c r="H284" s="77"/>
      <c r="I284" s="72"/>
      <c r="J284" s="72"/>
      <c r="K284" s="72"/>
      <c r="L284" s="77"/>
      <c r="M284" s="77"/>
      <c r="N284" s="77"/>
      <c r="O284" s="24" t="s">
        <v>933</v>
      </c>
      <c r="P284" s="24" t="s">
        <v>87</v>
      </c>
      <c r="Q284" s="24" t="s">
        <v>934</v>
      </c>
      <c r="R284" s="77"/>
      <c r="S284" s="78"/>
      <c r="T284" s="76"/>
      <c r="U284" s="76"/>
      <c r="V284" s="76"/>
      <c r="W284" s="76"/>
      <c r="X284" s="76"/>
      <c r="Y284" s="76"/>
      <c r="Z284" s="76"/>
      <c r="AA284" s="76"/>
      <c r="AB284" s="76"/>
      <c r="AC284" s="76"/>
      <c r="AD284" s="71"/>
      <c r="AE284" s="71"/>
      <c r="AF284" s="71"/>
      <c r="AG284" s="71"/>
      <c r="AH284" s="71"/>
      <c r="AI284" s="71"/>
      <c r="AJ284" s="71"/>
      <c r="AK284" s="71"/>
      <c r="AL284" s="71"/>
      <c r="AM284" s="71"/>
      <c r="AN284" s="71"/>
      <c r="AO284" s="71"/>
      <c r="AP284" s="71"/>
      <c r="AQ284" s="71"/>
      <c r="AR284" s="71"/>
      <c r="AS284" s="71"/>
      <c r="AT284" s="71"/>
      <c r="AU284" s="71"/>
      <c r="AV284" s="71"/>
      <c r="AW284" s="71"/>
      <c r="AX284" s="75"/>
      <c r="AY284" s="75"/>
      <c r="AZ284" s="75"/>
      <c r="BA284" s="75"/>
      <c r="BB284" s="75"/>
      <c r="BC284" s="75"/>
      <c r="BD284" s="75"/>
      <c r="BE284" s="75"/>
      <c r="BF284" s="75"/>
      <c r="BG284" s="75"/>
      <c r="BH284" s="73"/>
      <c r="BI284" s="73"/>
      <c r="BJ284" s="73"/>
      <c r="BK284" s="73"/>
      <c r="BL284" s="73"/>
      <c r="BM284" s="73"/>
      <c r="BN284" s="73"/>
      <c r="BO284" s="73"/>
      <c r="BP284" s="73"/>
      <c r="BQ284" s="73"/>
      <c r="BR284" s="73"/>
      <c r="BS284" s="73"/>
      <c r="BT284" s="73"/>
      <c r="BU284" s="73"/>
      <c r="BV284" s="73"/>
      <c r="BW284" s="73"/>
      <c r="BX284" s="73"/>
      <c r="BY284" s="73"/>
      <c r="BZ284" s="73"/>
      <c r="CA284" s="73"/>
      <c r="CB284" s="74"/>
      <c r="CC284" s="74"/>
      <c r="CD284" s="74"/>
      <c r="CE284" s="74"/>
      <c r="CF284" s="74"/>
      <c r="CG284" s="73"/>
      <c r="CH284" s="73"/>
      <c r="CI284" s="73"/>
      <c r="CJ284" s="73"/>
      <c r="CK284" s="73"/>
      <c r="CL284" s="73"/>
      <c r="CM284" s="73"/>
      <c r="CN284" s="73"/>
      <c r="CO284" s="73"/>
      <c r="CP284" s="73"/>
      <c r="CQ284" s="73"/>
      <c r="CR284" s="73"/>
      <c r="CS284" s="73"/>
      <c r="CT284" s="73"/>
      <c r="CU284" s="73"/>
      <c r="CV284" s="71"/>
      <c r="CW284" s="71"/>
      <c r="CX284" s="71"/>
      <c r="CY284" s="71"/>
      <c r="CZ284" s="71"/>
      <c r="DA284" s="71"/>
      <c r="DB284" s="71"/>
      <c r="DC284" s="71"/>
      <c r="DD284" s="71"/>
      <c r="DE284" s="71"/>
      <c r="DF284" s="71"/>
      <c r="DH284" s="28"/>
    </row>
    <row r="285" spans="1:112" s="19" customFormat="1" ht="98.25" customHeight="1" x14ac:dyDescent="0.2">
      <c r="A285" s="72"/>
      <c r="B285" s="77"/>
      <c r="C285" s="72"/>
      <c r="D285" s="72"/>
      <c r="E285" s="72"/>
      <c r="F285" s="77"/>
      <c r="G285" s="77"/>
      <c r="H285" s="77"/>
      <c r="I285" s="72"/>
      <c r="J285" s="72"/>
      <c r="K285" s="72"/>
      <c r="L285" s="77"/>
      <c r="M285" s="77"/>
      <c r="N285" s="77"/>
      <c r="O285" s="24" t="s">
        <v>197</v>
      </c>
      <c r="P285" s="24" t="s">
        <v>914</v>
      </c>
      <c r="Q285" s="24" t="s">
        <v>199</v>
      </c>
      <c r="R285" s="77"/>
      <c r="S285" s="78"/>
      <c r="T285" s="76"/>
      <c r="U285" s="76"/>
      <c r="V285" s="76"/>
      <c r="W285" s="76"/>
      <c r="X285" s="76"/>
      <c r="Y285" s="76"/>
      <c r="Z285" s="76"/>
      <c r="AA285" s="76"/>
      <c r="AB285" s="76"/>
      <c r="AC285" s="76"/>
      <c r="AD285" s="71"/>
      <c r="AE285" s="71"/>
      <c r="AF285" s="71"/>
      <c r="AG285" s="71"/>
      <c r="AH285" s="71"/>
      <c r="AI285" s="71"/>
      <c r="AJ285" s="71"/>
      <c r="AK285" s="71"/>
      <c r="AL285" s="71"/>
      <c r="AM285" s="71"/>
      <c r="AN285" s="71"/>
      <c r="AO285" s="71"/>
      <c r="AP285" s="71"/>
      <c r="AQ285" s="71"/>
      <c r="AR285" s="71"/>
      <c r="AS285" s="71"/>
      <c r="AT285" s="71"/>
      <c r="AU285" s="71"/>
      <c r="AV285" s="71"/>
      <c r="AW285" s="71"/>
      <c r="AX285" s="75"/>
      <c r="AY285" s="75"/>
      <c r="AZ285" s="75"/>
      <c r="BA285" s="75"/>
      <c r="BB285" s="75"/>
      <c r="BC285" s="75"/>
      <c r="BD285" s="75"/>
      <c r="BE285" s="75"/>
      <c r="BF285" s="75"/>
      <c r="BG285" s="75"/>
      <c r="BH285" s="73"/>
      <c r="BI285" s="73"/>
      <c r="BJ285" s="73"/>
      <c r="BK285" s="73"/>
      <c r="BL285" s="73"/>
      <c r="BM285" s="73"/>
      <c r="BN285" s="73"/>
      <c r="BO285" s="73"/>
      <c r="BP285" s="73"/>
      <c r="BQ285" s="73"/>
      <c r="BR285" s="73"/>
      <c r="BS285" s="73"/>
      <c r="BT285" s="73"/>
      <c r="BU285" s="73"/>
      <c r="BV285" s="73"/>
      <c r="BW285" s="73"/>
      <c r="BX285" s="73"/>
      <c r="BY285" s="73"/>
      <c r="BZ285" s="73"/>
      <c r="CA285" s="73"/>
      <c r="CB285" s="74"/>
      <c r="CC285" s="74"/>
      <c r="CD285" s="74"/>
      <c r="CE285" s="74"/>
      <c r="CF285" s="74"/>
      <c r="CG285" s="73"/>
      <c r="CH285" s="73"/>
      <c r="CI285" s="73"/>
      <c r="CJ285" s="73"/>
      <c r="CK285" s="73"/>
      <c r="CL285" s="73"/>
      <c r="CM285" s="73"/>
      <c r="CN285" s="73"/>
      <c r="CO285" s="73"/>
      <c r="CP285" s="73"/>
      <c r="CQ285" s="73"/>
      <c r="CR285" s="73"/>
      <c r="CS285" s="73"/>
      <c r="CT285" s="73"/>
      <c r="CU285" s="73"/>
      <c r="CV285" s="71"/>
      <c r="CW285" s="71"/>
      <c r="CX285" s="71"/>
      <c r="CY285" s="71"/>
      <c r="CZ285" s="71"/>
      <c r="DA285" s="71"/>
      <c r="DB285" s="71"/>
      <c r="DC285" s="71"/>
      <c r="DD285" s="71"/>
      <c r="DE285" s="71"/>
      <c r="DF285" s="71"/>
      <c r="DH285" s="28"/>
    </row>
    <row r="286" spans="1:112" s="19" customFormat="1" ht="98.25" customHeight="1" x14ac:dyDescent="0.2">
      <c r="A286" s="72" t="s">
        <v>935</v>
      </c>
      <c r="B286" s="77" t="s">
        <v>936</v>
      </c>
      <c r="C286" s="24" t="s">
        <v>895</v>
      </c>
      <c r="D286" s="24" t="s">
        <v>937</v>
      </c>
      <c r="E286" s="24" t="s">
        <v>897</v>
      </c>
      <c r="F286" s="72" t="s">
        <v>938</v>
      </c>
      <c r="G286" s="72" t="s">
        <v>939</v>
      </c>
      <c r="H286" s="72" t="s">
        <v>940</v>
      </c>
      <c r="I286" s="72" t="s">
        <v>941</v>
      </c>
      <c r="J286" s="72" t="s">
        <v>78</v>
      </c>
      <c r="K286" s="72" t="s">
        <v>942</v>
      </c>
      <c r="L286" s="77"/>
      <c r="M286" s="77"/>
      <c r="N286" s="77"/>
      <c r="O286" s="72" t="s">
        <v>158</v>
      </c>
      <c r="P286" s="72" t="s">
        <v>866</v>
      </c>
      <c r="Q286" s="72" t="s">
        <v>160</v>
      </c>
      <c r="R286" s="77" t="s">
        <v>790</v>
      </c>
      <c r="S286" s="78" t="s">
        <v>783</v>
      </c>
      <c r="T286" s="76">
        <v>2287</v>
      </c>
      <c r="U286" s="76">
        <v>2084.5700000000002</v>
      </c>
      <c r="V286" s="76"/>
      <c r="W286" s="76"/>
      <c r="X286" s="76">
        <v>2287</v>
      </c>
      <c r="Y286" s="76">
        <v>2084.5700000000002</v>
      </c>
      <c r="Z286" s="76"/>
      <c r="AA286" s="76"/>
      <c r="AB286" s="76"/>
      <c r="AC286" s="76"/>
      <c r="AD286" s="71">
        <v>0</v>
      </c>
      <c r="AE286" s="71"/>
      <c r="AF286" s="71">
        <v>0</v>
      </c>
      <c r="AG286" s="71"/>
      <c r="AH286" s="71"/>
      <c r="AI286" s="71">
        <v>0</v>
      </c>
      <c r="AJ286" s="71"/>
      <c r="AK286" s="71">
        <v>0</v>
      </c>
      <c r="AL286" s="71"/>
      <c r="AM286" s="71"/>
      <c r="AN286" s="71">
        <v>0</v>
      </c>
      <c r="AO286" s="71"/>
      <c r="AP286" s="71">
        <v>0</v>
      </c>
      <c r="AQ286" s="71"/>
      <c r="AR286" s="71"/>
      <c r="AS286" s="71">
        <v>0</v>
      </c>
      <c r="AT286" s="71"/>
      <c r="AU286" s="71">
        <v>0</v>
      </c>
      <c r="AV286" s="71"/>
      <c r="AW286" s="71"/>
      <c r="AX286" s="79">
        <v>2287</v>
      </c>
      <c r="AY286" s="79">
        <v>2084.6</v>
      </c>
      <c r="AZ286" s="79"/>
      <c r="BA286" s="79"/>
      <c r="BB286" s="79">
        <v>2287</v>
      </c>
      <c r="BC286" s="79">
        <v>2084.6</v>
      </c>
      <c r="BD286" s="79"/>
      <c r="BE286" s="79"/>
      <c r="BF286" s="75"/>
      <c r="BG286" s="75"/>
      <c r="BH286" s="73">
        <v>0</v>
      </c>
      <c r="BI286" s="73"/>
      <c r="BJ286" s="73">
        <v>0</v>
      </c>
      <c r="BK286" s="73"/>
      <c r="BL286" s="73"/>
      <c r="BM286" s="73">
        <v>0</v>
      </c>
      <c r="BN286" s="73"/>
      <c r="BO286" s="73">
        <v>0</v>
      </c>
      <c r="BP286" s="73"/>
      <c r="BQ286" s="73"/>
      <c r="BR286" s="73">
        <v>0</v>
      </c>
      <c r="BS286" s="73"/>
      <c r="BT286" s="73">
        <v>0</v>
      </c>
      <c r="BU286" s="73"/>
      <c r="BV286" s="73"/>
      <c r="BW286" s="73">
        <v>0</v>
      </c>
      <c r="BX286" s="73"/>
      <c r="BY286" s="73">
        <v>0</v>
      </c>
      <c r="BZ286" s="73"/>
      <c r="CA286" s="73"/>
      <c r="CB286" s="74">
        <v>2287</v>
      </c>
      <c r="CC286" s="74"/>
      <c r="CD286" s="74">
        <v>2287</v>
      </c>
      <c r="CE286" s="74"/>
      <c r="CF286" s="74"/>
      <c r="CG286" s="73">
        <v>0</v>
      </c>
      <c r="CH286" s="73"/>
      <c r="CI286" s="73">
        <v>0</v>
      </c>
      <c r="CJ286" s="73"/>
      <c r="CK286" s="73"/>
      <c r="CL286" s="73">
        <v>0</v>
      </c>
      <c r="CM286" s="73"/>
      <c r="CN286" s="73">
        <v>0</v>
      </c>
      <c r="CO286" s="73"/>
      <c r="CP286" s="73"/>
      <c r="CQ286" s="73">
        <v>2287</v>
      </c>
      <c r="CR286" s="73"/>
      <c r="CS286" s="73">
        <v>2287</v>
      </c>
      <c r="CT286" s="73"/>
      <c r="CU286" s="73"/>
      <c r="CV286" s="71">
        <v>0</v>
      </c>
      <c r="CW286" s="71"/>
      <c r="CX286" s="71">
        <v>0</v>
      </c>
      <c r="CY286" s="71"/>
      <c r="CZ286" s="71"/>
      <c r="DA286" s="71">
        <v>0</v>
      </c>
      <c r="DB286" s="71"/>
      <c r="DC286" s="71">
        <v>0</v>
      </c>
      <c r="DD286" s="71"/>
      <c r="DE286" s="71"/>
      <c r="DF286" s="71" t="s">
        <v>82</v>
      </c>
      <c r="DH286" s="28"/>
    </row>
    <row r="287" spans="1:112" s="19" customFormat="1" ht="98.25" customHeight="1" x14ac:dyDescent="0.2">
      <c r="A287" s="72"/>
      <c r="B287" s="77"/>
      <c r="C287" s="24" t="s">
        <v>163</v>
      </c>
      <c r="D287" s="24" t="s">
        <v>943</v>
      </c>
      <c r="E287" s="24" t="s">
        <v>165</v>
      </c>
      <c r="F287" s="72"/>
      <c r="G287" s="72"/>
      <c r="H287" s="72"/>
      <c r="I287" s="72"/>
      <c r="J287" s="72"/>
      <c r="K287" s="72"/>
      <c r="L287" s="77"/>
      <c r="M287" s="77"/>
      <c r="N287" s="77"/>
      <c r="O287" s="72"/>
      <c r="P287" s="72"/>
      <c r="Q287" s="72"/>
      <c r="R287" s="77"/>
      <c r="S287" s="78"/>
      <c r="T287" s="76"/>
      <c r="U287" s="76"/>
      <c r="V287" s="76"/>
      <c r="W287" s="76"/>
      <c r="X287" s="76"/>
      <c r="Y287" s="76"/>
      <c r="Z287" s="76"/>
      <c r="AA287" s="76"/>
      <c r="AB287" s="76"/>
      <c r="AC287" s="76"/>
      <c r="AD287" s="71"/>
      <c r="AE287" s="71"/>
      <c r="AF287" s="71"/>
      <c r="AG287" s="71"/>
      <c r="AH287" s="71"/>
      <c r="AI287" s="71"/>
      <c r="AJ287" s="71"/>
      <c r="AK287" s="71"/>
      <c r="AL287" s="71"/>
      <c r="AM287" s="71"/>
      <c r="AN287" s="71"/>
      <c r="AO287" s="71"/>
      <c r="AP287" s="71"/>
      <c r="AQ287" s="71"/>
      <c r="AR287" s="71"/>
      <c r="AS287" s="71"/>
      <c r="AT287" s="71"/>
      <c r="AU287" s="71"/>
      <c r="AV287" s="71"/>
      <c r="AW287" s="71"/>
      <c r="AX287" s="79"/>
      <c r="AY287" s="79"/>
      <c r="AZ287" s="79"/>
      <c r="BA287" s="79"/>
      <c r="BB287" s="79"/>
      <c r="BC287" s="79"/>
      <c r="BD287" s="79"/>
      <c r="BE287" s="79"/>
      <c r="BF287" s="75"/>
      <c r="BG287" s="75"/>
      <c r="BH287" s="73"/>
      <c r="BI287" s="73"/>
      <c r="BJ287" s="73"/>
      <c r="BK287" s="73"/>
      <c r="BL287" s="73"/>
      <c r="BM287" s="73"/>
      <c r="BN287" s="73"/>
      <c r="BO287" s="73"/>
      <c r="BP287" s="73"/>
      <c r="BQ287" s="73"/>
      <c r="BR287" s="73"/>
      <c r="BS287" s="73"/>
      <c r="BT287" s="73"/>
      <c r="BU287" s="73"/>
      <c r="BV287" s="73"/>
      <c r="BW287" s="73"/>
      <c r="BX287" s="73"/>
      <c r="BY287" s="73"/>
      <c r="BZ287" s="73"/>
      <c r="CA287" s="73"/>
      <c r="CB287" s="74"/>
      <c r="CC287" s="74"/>
      <c r="CD287" s="74"/>
      <c r="CE287" s="74"/>
      <c r="CF287" s="74"/>
      <c r="CG287" s="73"/>
      <c r="CH287" s="73"/>
      <c r="CI287" s="73"/>
      <c r="CJ287" s="73"/>
      <c r="CK287" s="73"/>
      <c r="CL287" s="73"/>
      <c r="CM287" s="73"/>
      <c r="CN287" s="73"/>
      <c r="CO287" s="73"/>
      <c r="CP287" s="73"/>
      <c r="CQ287" s="73"/>
      <c r="CR287" s="73"/>
      <c r="CS287" s="73"/>
      <c r="CT287" s="73"/>
      <c r="CU287" s="73"/>
      <c r="CV287" s="71"/>
      <c r="CW287" s="71"/>
      <c r="CX287" s="71"/>
      <c r="CY287" s="71"/>
      <c r="CZ287" s="71"/>
      <c r="DA287" s="71"/>
      <c r="DB287" s="71"/>
      <c r="DC287" s="71"/>
      <c r="DD287" s="71"/>
      <c r="DE287" s="71"/>
      <c r="DF287" s="71"/>
      <c r="DH287" s="28"/>
    </row>
    <row r="288" spans="1:112" s="19" customFormat="1" ht="98.25" customHeight="1" x14ac:dyDescent="0.2">
      <c r="A288" s="72" t="s">
        <v>944</v>
      </c>
      <c r="B288" s="77" t="s">
        <v>945</v>
      </c>
      <c r="C288" s="24" t="s">
        <v>895</v>
      </c>
      <c r="D288" s="24" t="s">
        <v>937</v>
      </c>
      <c r="E288" s="24" t="s">
        <v>897</v>
      </c>
      <c r="F288" s="72" t="s">
        <v>938</v>
      </c>
      <c r="G288" s="72" t="s">
        <v>939</v>
      </c>
      <c r="H288" s="72" t="s">
        <v>940</v>
      </c>
      <c r="I288" s="72" t="s">
        <v>941</v>
      </c>
      <c r="J288" s="72" t="s">
        <v>78</v>
      </c>
      <c r="K288" s="72" t="s">
        <v>942</v>
      </c>
      <c r="L288" s="77"/>
      <c r="M288" s="77"/>
      <c r="N288" s="77"/>
      <c r="O288" s="72" t="s">
        <v>158</v>
      </c>
      <c r="P288" s="72" t="s">
        <v>866</v>
      </c>
      <c r="Q288" s="72" t="s">
        <v>160</v>
      </c>
      <c r="R288" s="77" t="s">
        <v>790</v>
      </c>
      <c r="S288" s="78" t="s">
        <v>885</v>
      </c>
      <c r="T288" s="76">
        <v>18805</v>
      </c>
      <c r="U288" s="76">
        <v>18798.2</v>
      </c>
      <c r="V288" s="76"/>
      <c r="W288" s="76"/>
      <c r="X288" s="76">
        <v>18805</v>
      </c>
      <c r="Y288" s="76">
        <v>18798.2</v>
      </c>
      <c r="Z288" s="76"/>
      <c r="AA288" s="76"/>
      <c r="AB288" s="76"/>
      <c r="AC288" s="76"/>
      <c r="AD288" s="71">
        <v>0</v>
      </c>
      <c r="AE288" s="71"/>
      <c r="AF288" s="71">
        <v>0</v>
      </c>
      <c r="AG288" s="71"/>
      <c r="AH288" s="71"/>
      <c r="AI288" s="71">
        <v>0</v>
      </c>
      <c r="AJ288" s="71"/>
      <c r="AK288" s="71">
        <v>0</v>
      </c>
      <c r="AL288" s="71"/>
      <c r="AM288" s="71"/>
      <c r="AN288" s="71">
        <v>0</v>
      </c>
      <c r="AO288" s="71"/>
      <c r="AP288" s="71">
        <v>0</v>
      </c>
      <c r="AQ288" s="71"/>
      <c r="AR288" s="71"/>
      <c r="AS288" s="71">
        <v>0</v>
      </c>
      <c r="AT288" s="71"/>
      <c r="AU288" s="71">
        <v>0</v>
      </c>
      <c r="AV288" s="71"/>
      <c r="AW288" s="71"/>
      <c r="AX288" s="79">
        <v>18805</v>
      </c>
      <c r="AY288" s="79">
        <v>18798.2</v>
      </c>
      <c r="AZ288" s="79"/>
      <c r="BA288" s="79"/>
      <c r="BB288" s="79">
        <v>18805</v>
      </c>
      <c r="BC288" s="79">
        <v>18798.2</v>
      </c>
      <c r="BD288" s="79"/>
      <c r="BE288" s="79"/>
      <c r="BF288" s="75"/>
      <c r="BG288" s="75"/>
      <c r="BH288" s="73">
        <v>0</v>
      </c>
      <c r="BI288" s="73"/>
      <c r="BJ288" s="73">
        <v>0</v>
      </c>
      <c r="BK288" s="73"/>
      <c r="BL288" s="73"/>
      <c r="BM288" s="73">
        <v>0</v>
      </c>
      <c r="BN288" s="73"/>
      <c r="BO288" s="73">
        <v>0</v>
      </c>
      <c r="BP288" s="73"/>
      <c r="BQ288" s="73"/>
      <c r="BR288" s="73">
        <v>0</v>
      </c>
      <c r="BS288" s="73"/>
      <c r="BT288" s="73">
        <v>0</v>
      </c>
      <c r="BU288" s="73"/>
      <c r="BV288" s="73"/>
      <c r="BW288" s="73">
        <v>0</v>
      </c>
      <c r="BX288" s="73"/>
      <c r="BY288" s="73">
        <v>0</v>
      </c>
      <c r="BZ288" s="73"/>
      <c r="CA288" s="73"/>
      <c r="CB288" s="74">
        <v>18805</v>
      </c>
      <c r="CC288" s="74"/>
      <c r="CD288" s="74">
        <v>18805</v>
      </c>
      <c r="CE288" s="74"/>
      <c r="CF288" s="74"/>
      <c r="CG288" s="73">
        <v>0</v>
      </c>
      <c r="CH288" s="73"/>
      <c r="CI288" s="73">
        <v>0</v>
      </c>
      <c r="CJ288" s="73"/>
      <c r="CK288" s="73"/>
      <c r="CL288" s="73">
        <v>0</v>
      </c>
      <c r="CM288" s="73"/>
      <c r="CN288" s="73">
        <v>0</v>
      </c>
      <c r="CO288" s="73"/>
      <c r="CP288" s="73"/>
      <c r="CQ288" s="74">
        <v>18805</v>
      </c>
      <c r="CR288" s="74"/>
      <c r="CS288" s="74">
        <v>18805</v>
      </c>
      <c r="CT288" s="74"/>
      <c r="CU288" s="74"/>
      <c r="CV288" s="71">
        <v>0</v>
      </c>
      <c r="CW288" s="71"/>
      <c r="CX288" s="71">
        <v>0</v>
      </c>
      <c r="CY288" s="71"/>
      <c r="CZ288" s="71"/>
      <c r="DA288" s="71">
        <v>0</v>
      </c>
      <c r="DB288" s="71"/>
      <c r="DC288" s="71">
        <v>0</v>
      </c>
      <c r="DD288" s="71"/>
      <c r="DE288" s="71"/>
      <c r="DF288" s="71" t="s">
        <v>82</v>
      </c>
      <c r="DH288" s="28"/>
    </row>
    <row r="289" spans="1:112" s="19" customFormat="1" ht="98.25" customHeight="1" x14ac:dyDescent="0.2">
      <c r="A289" s="72"/>
      <c r="B289" s="77"/>
      <c r="C289" s="24" t="s">
        <v>163</v>
      </c>
      <c r="D289" s="24" t="s">
        <v>943</v>
      </c>
      <c r="E289" s="24" t="s">
        <v>165</v>
      </c>
      <c r="F289" s="72"/>
      <c r="G289" s="72"/>
      <c r="H289" s="72"/>
      <c r="I289" s="72"/>
      <c r="J289" s="72"/>
      <c r="K289" s="72"/>
      <c r="L289" s="77"/>
      <c r="M289" s="77"/>
      <c r="N289" s="77"/>
      <c r="O289" s="72"/>
      <c r="P289" s="72"/>
      <c r="Q289" s="72"/>
      <c r="R289" s="77"/>
      <c r="S289" s="78"/>
      <c r="T289" s="76"/>
      <c r="U289" s="76"/>
      <c r="V289" s="76"/>
      <c r="W289" s="76"/>
      <c r="X289" s="76"/>
      <c r="Y289" s="76"/>
      <c r="Z289" s="76"/>
      <c r="AA289" s="76"/>
      <c r="AB289" s="76"/>
      <c r="AC289" s="76"/>
      <c r="AD289" s="71"/>
      <c r="AE289" s="71"/>
      <c r="AF289" s="71"/>
      <c r="AG289" s="71"/>
      <c r="AH289" s="71"/>
      <c r="AI289" s="71"/>
      <c r="AJ289" s="71"/>
      <c r="AK289" s="71"/>
      <c r="AL289" s="71"/>
      <c r="AM289" s="71"/>
      <c r="AN289" s="71"/>
      <c r="AO289" s="71"/>
      <c r="AP289" s="71"/>
      <c r="AQ289" s="71"/>
      <c r="AR289" s="71"/>
      <c r="AS289" s="71"/>
      <c r="AT289" s="71"/>
      <c r="AU289" s="71"/>
      <c r="AV289" s="71"/>
      <c r="AW289" s="71"/>
      <c r="AX289" s="79"/>
      <c r="AY289" s="79"/>
      <c r="AZ289" s="79"/>
      <c r="BA289" s="79"/>
      <c r="BB289" s="79"/>
      <c r="BC289" s="79"/>
      <c r="BD289" s="79"/>
      <c r="BE289" s="79"/>
      <c r="BF289" s="75"/>
      <c r="BG289" s="75"/>
      <c r="BH289" s="73"/>
      <c r="BI289" s="73"/>
      <c r="BJ289" s="73"/>
      <c r="BK289" s="73"/>
      <c r="BL289" s="73"/>
      <c r="BM289" s="73"/>
      <c r="BN289" s="73"/>
      <c r="BO289" s="73"/>
      <c r="BP289" s="73"/>
      <c r="BQ289" s="73"/>
      <c r="BR289" s="73"/>
      <c r="BS289" s="73"/>
      <c r="BT289" s="73"/>
      <c r="BU289" s="73"/>
      <c r="BV289" s="73"/>
      <c r="BW289" s="73"/>
      <c r="BX289" s="73"/>
      <c r="BY289" s="73"/>
      <c r="BZ289" s="73"/>
      <c r="CA289" s="73"/>
      <c r="CB289" s="74"/>
      <c r="CC289" s="74"/>
      <c r="CD289" s="74"/>
      <c r="CE289" s="74"/>
      <c r="CF289" s="74"/>
      <c r="CG289" s="73"/>
      <c r="CH289" s="73"/>
      <c r="CI289" s="73"/>
      <c r="CJ289" s="73"/>
      <c r="CK289" s="73"/>
      <c r="CL289" s="73"/>
      <c r="CM289" s="73"/>
      <c r="CN289" s="73"/>
      <c r="CO289" s="73"/>
      <c r="CP289" s="73"/>
      <c r="CQ289" s="74"/>
      <c r="CR289" s="74"/>
      <c r="CS289" s="74"/>
      <c r="CT289" s="74"/>
      <c r="CU289" s="74"/>
      <c r="CV289" s="71"/>
      <c r="CW289" s="71"/>
      <c r="CX289" s="71"/>
      <c r="CY289" s="71"/>
      <c r="CZ289" s="71"/>
      <c r="DA289" s="71"/>
      <c r="DB289" s="71"/>
      <c r="DC289" s="71"/>
      <c r="DD289" s="71"/>
      <c r="DE289" s="71"/>
      <c r="DF289" s="71"/>
      <c r="DH289" s="28"/>
    </row>
    <row r="290" spans="1:112" s="19" customFormat="1" ht="98.25" customHeight="1" x14ac:dyDescent="0.2">
      <c r="A290" s="72" t="s">
        <v>946</v>
      </c>
      <c r="B290" s="77" t="s">
        <v>947</v>
      </c>
      <c r="C290" s="24" t="s">
        <v>895</v>
      </c>
      <c r="D290" s="24" t="s">
        <v>937</v>
      </c>
      <c r="E290" s="24" t="s">
        <v>897</v>
      </c>
      <c r="F290" s="77"/>
      <c r="G290" s="77"/>
      <c r="H290" s="77"/>
      <c r="I290" s="24" t="s">
        <v>948</v>
      </c>
      <c r="J290" s="24" t="s">
        <v>170</v>
      </c>
      <c r="K290" s="24" t="s">
        <v>949</v>
      </c>
      <c r="L290" s="77"/>
      <c r="M290" s="77"/>
      <c r="N290" s="77"/>
      <c r="O290" s="24" t="s">
        <v>245</v>
      </c>
      <c r="P290" s="24" t="s">
        <v>78</v>
      </c>
      <c r="Q290" s="24" t="s">
        <v>246</v>
      </c>
      <c r="R290" s="77" t="s">
        <v>790</v>
      </c>
      <c r="S290" s="78" t="s">
        <v>798</v>
      </c>
      <c r="T290" s="76">
        <v>6</v>
      </c>
      <c r="U290" s="76">
        <v>0.76</v>
      </c>
      <c r="V290" s="76"/>
      <c r="W290" s="76"/>
      <c r="X290" s="76">
        <v>6</v>
      </c>
      <c r="Y290" s="76">
        <v>0.76</v>
      </c>
      <c r="Z290" s="76"/>
      <c r="AA290" s="76"/>
      <c r="AB290" s="76"/>
      <c r="AC290" s="76"/>
      <c r="AD290" s="71">
        <v>1</v>
      </c>
      <c r="AE290" s="71"/>
      <c r="AF290" s="71">
        <v>1</v>
      </c>
      <c r="AG290" s="71"/>
      <c r="AH290" s="71"/>
      <c r="AI290" s="71">
        <v>16</v>
      </c>
      <c r="AJ290" s="71"/>
      <c r="AK290" s="71">
        <v>16</v>
      </c>
      <c r="AL290" s="71"/>
      <c r="AM290" s="71"/>
      <c r="AN290" s="71">
        <v>16</v>
      </c>
      <c r="AO290" s="71"/>
      <c r="AP290" s="71">
        <v>16</v>
      </c>
      <c r="AQ290" s="71"/>
      <c r="AR290" s="71"/>
      <c r="AS290" s="71">
        <v>16</v>
      </c>
      <c r="AT290" s="71"/>
      <c r="AU290" s="71">
        <v>16</v>
      </c>
      <c r="AV290" s="71"/>
      <c r="AW290" s="71"/>
      <c r="AX290" s="79">
        <v>6</v>
      </c>
      <c r="AY290" s="79">
        <v>0.8</v>
      </c>
      <c r="AZ290" s="79"/>
      <c r="BA290" s="79"/>
      <c r="BB290" s="79">
        <v>6</v>
      </c>
      <c r="BC290" s="79">
        <v>0.8</v>
      </c>
      <c r="BD290" s="79"/>
      <c r="BE290" s="79"/>
      <c r="BF290" s="75"/>
      <c r="BG290" s="75"/>
      <c r="BH290" s="73">
        <v>1</v>
      </c>
      <c r="BI290" s="73"/>
      <c r="BJ290" s="73">
        <v>1</v>
      </c>
      <c r="BK290" s="73"/>
      <c r="BL290" s="73"/>
      <c r="BM290" s="73">
        <v>16</v>
      </c>
      <c r="BN290" s="73"/>
      <c r="BO290" s="73">
        <v>16</v>
      </c>
      <c r="BP290" s="73"/>
      <c r="BQ290" s="73"/>
      <c r="BR290" s="73">
        <v>16</v>
      </c>
      <c r="BS290" s="73"/>
      <c r="BT290" s="73">
        <v>16</v>
      </c>
      <c r="BU290" s="73"/>
      <c r="BV290" s="73"/>
      <c r="BW290" s="73">
        <v>16</v>
      </c>
      <c r="BX290" s="73"/>
      <c r="BY290" s="73">
        <v>16</v>
      </c>
      <c r="BZ290" s="73"/>
      <c r="CA290" s="73"/>
      <c r="CB290" s="74">
        <v>6</v>
      </c>
      <c r="CC290" s="74"/>
      <c r="CD290" s="74">
        <v>6</v>
      </c>
      <c r="CE290" s="74"/>
      <c r="CF290" s="74"/>
      <c r="CG290" s="73">
        <v>1</v>
      </c>
      <c r="CH290" s="73"/>
      <c r="CI290" s="73">
        <v>1</v>
      </c>
      <c r="CJ290" s="73"/>
      <c r="CK290" s="73"/>
      <c r="CL290" s="73">
        <v>16</v>
      </c>
      <c r="CM290" s="73"/>
      <c r="CN290" s="73">
        <v>16</v>
      </c>
      <c r="CO290" s="73"/>
      <c r="CP290" s="73"/>
      <c r="CQ290" s="73">
        <v>6</v>
      </c>
      <c r="CR290" s="73"/>
      <c r="CS290" s="73">
        <v>6</v>
      </c>
      <c r="CT290" s="73"/>
      <c r="CU290" s="73"/>
      <c r="CV290" s="71">
        <v>1</v>
      </c>
      <c r="CW290" s="71"/>
      <c r="CX290" s="71">
        <v>1</v>
      </c>
      <c r="CY290" s="71"/>
      <c r="CZ290" s="71"/>
      <c r="DA290" s="71">
        <v>16</v>
      </c>
      <c r="DB290" s="71"/>
      <c r="DC290" s="71">
        <v>16</v>
      </c>
      <c r="DD290" s="71"/>
      <c r="DE290" s="71"/>
      <c r="DF290" s="71" t="s">
        <v>82</v>
      </c>
      <c r="DH290" s="28"/>
    </row>
    <row r="291" spans="1:112" s="19" customFormat="1" ht="98.25" customHeight="1" x14ac:dyDescent="0.2">
      <c r="A291" s="72"/>
      <c r="B291" s="77"/>
      <c r="C291" s="72" t="s">
        <v>931</v>
      </c>
      <c r="D291" s="72" t="s">
        <v>950</v>
      </c>
      <c r="E291" s="72" t="s">
        <v>932</v>
      </c>
      <c r="F291" s="77"/>
      <c r="G291" s="77"/>
      <c r="H291" s="77"/>
      <c r="I291" s="24" t="s">
        <v>951</v>
      </c>
      <c r="J291" s="24" t="s">
        <v>87</v>
      </c>
      <c r="K291" s="24" t="s">
        <v>952</v>
      </c>
      <c r="L291" s="77"/>
      <c r="M291" s="77"/>
      <c r="N291" s="77"/>
      <c r="O291" s="72" t="s">
        <v>178</v>
      </c>
      <c r="P291" s="72" t="s">
        <v>876</v>
      </c>
      <c r="Q291" s="72" t="s">
        <v>180</v>
      </c>
      <c r="R291" s="77"/>
      <c r="S291" s="78"/>
      <c r="T291" s="76"/>
      <c r="U291" s="76"/>
      <c r="V291" s="76"/>
      <c r="W291" s="76"/>
      <c r="X291" s="76"/>
      <c r="Y291" s="76"/>
      <c r="Z291" s="76"/>
      <c r="AA291" s="76"/>
      <c r="AB291" s="76"/>
      <c r="AC291" s="76"/>
      <c r="AD291" s="71"/>
      <c r="AE291" s="71"/>
      <c r="AF291" s="71"/>
      <c r="AG291" s="71"/>
      <c r="AH291" s="71"/>
      <c r="AI291" s="71"/>
      <c r="AJ291" s="71"/>
      <c r="AK291" s="71"/>
      <c r="AL291" s="71"/>
      <c r="AM291" s="71"/>
      <c r="AN291" s="71"/>
      <c r="AO291" s="71"/>
      <c r="AP291" s="71"/>
      <c r="AQ291" s="71"/>
      <c r="AR291" s="71"/>
      <c r="AS291" s="71"/>
      <c r="AT291" s="71"/>
      <c r="AU291" s="71"/>
      <c r="AV291" s="71"/>
      <c r="AW291" s="71"/>
      <c r="AX291" s="79"/>
      <c r="AY291" s="79"/>
      <c r="AZ291" s="79"/>
      <c r="BA291" s="79"/>
      <c r="BB291" s="79"/>
      <c r="BC291" s="79"/>
      <c r="BD291" s="79"/>
      <c r="BE291" s="79"/>
      <c r="BF291" s="75"/>
      <c r="BG291" s="75"/>
      <c r="BH291" s="73"/>
      <c r="BI291" s="73"/>
      <c r="BJ291" s="73"/>
      <c r="BK291" s="73"/>
      <c r="BL291" s="73"/>
      <c r="BM291" s="73"/>
      <c r="BN291" s="73"/>
      <c r="BO291" s="73"/>
      <c r="BP291" s="73"/>
      <c r="BQ291" s="73"/>
      <c r="BR291" s="73"/>
      <c r="BS291" s="73"/>
      <c r="BT291" s="73"/>
      <c r="BU291" s="73"/>
      <c r="BV291" s="73"/>
      <c r="BW291" s="73"/>
      <c r="BX291" s="73"/>
      <c r="BY291" s="73"/>
      <c r="BZ291" s="73"/>
      <c r="CA291" s="73"/>
      <c r="CB291" s="74"/>
      <c r="CC291" s="74"/>
      <c r="CD291" s="74"/>
      <c r="CE291" s="74"/>
      <c r="CF291" s="74"/>
      <c r="CG291" s="73"/>
      <c r="CH291" s="73"/>
      <c r="CI291" s="73"/>
      <c r="CJ291" s="73"/>
      <c r="CK291" s="73"/>
      <c r="CL291" s="73"/>
      <c r="CM291" s="73"/>
      <c r="CN291" s="73"/>
      <c r="CO291" s="73"/>
      <c r="CP291" s="73"/>
      <c r="CQ291" s="73"/>
      <c r="CR291" s="73"/>
      <c r="CS291" s="73"/>
      <c r="CT291" s="73"/>
      <c r="CU291" s="73"/>
      <c r="CV291" s="71"/>
      <c r="CW291" s="71"/>
      <c r="CX291" s="71"/>
      <c r="CY291" s="71"/>
      <c r="CZ291" s="71"/>
      <c r="DA291" s="71"/>
      <c r="DB291" s="71"/>
      <c r="DC291" s="71"/>
      <c r="DD291" s="71"/>
      <c r="DE291" s="71"/>
      <c r="DF291" s="71"/>
      <c r="DH291" s="28"/>
    </row>
    <row r="292" spans="1:112" s="19" customFormat="1" ht="98.25" customHeight="1" x14ac:dyDescent="0.2">
      <c r="A292" s="72"/>
      <c r="B292" s="77"/>
      <c r="C292" s="72"/>
      <c r="D292" s="72"/>
      <c r="E292" s="72"/>
      <c r="F292" s="77"/>
      <c r="G292" s="77"/>
      <c r="H292" s="77"/>
      <c r="I292" s="24" t="s">
        <v>953</v>
      </c>
      <c r="J292" s="24" t="s">
        <v>954</v>
      </c>
      <c r="K292" s="24" t="s">
        <v>955</v>
      </c>
      <c r="L292" s="77"/>
      <c r="M292" s="77"/>
      <c r="N292" s="77"/>
      <c r="O292" s="72"/>
      <c r="P292" s="72"/>
      <c r="Q292" s="72"/>
      <c r="R292" s="77"/>
      <c r="S292" s="78"/>
      <c r="T292" s="76"/>
      <c r="U292" s="76"/>
      <c r="V292" s="76"/>
      <c r="W292" s="76"/>
      <c r="X292" s="76"/>
      <c r="Y292" s="76"/>
      <c r="Z292" s="76"/>
      <c r="AA292" s="76"/>
      <c r="AB292" s="76"/>
      <c r="AC292" s="76"/>
      <c r="AD292" s="71"/>
      <c r="AE292" s="71"/>
      <c r="AF292" s="71"/>
      <c r="AG292" s="71"/>
      <c r="AH292" s="71"/>
      <c r="AI292" s="71"/>
      <c r="AJ292" s="71"/>
      <c r="AK292" s="71"/>
      <c r="AL292" s="71"/>
      <c r="AM292" s="71"/>
      <c r="AN292" s="71"/>
      <c r="AO292" s="71"/>
      <c r="AP292" s="71"/>
      <c r="AQ292" s="71"/>
      <c r="AR292" s="71"/>
      <c r="AS292" s="71"/>
      <c r="AT292" s="71"/>
      <c r="AU292" s="71"/>
      <c r="AV292" s="71"/>
      <c r="AW292" s="71"/>
      <c r="AX292" s="79"/>
      <c r="AY292" s="79"/>
      <c r="AZ292" s="79"/>
      <c r="BA292" s="79"/>
      <c r="BB292" s="79"/>
      <c r="BC292" s="79"/>
      <c r="BD292" s="79"/>
      <c r="BE292" s="79"/>
      <c r="BF292" s="75"/>
      <c r="BG292" s="75"/>
      <c r="BH292" s="73"/>
      <c r="BI292" s="73"/>
      <c r="BJ292" s="73"/>
      <c r="BK292" s="73"/>
      <c r="BL292" s="73"/>
      <c r="BM292" s="73"/>
      <c r="BN292" s="73"/>
      <c r="BO292" s="73"/>
      <c r="BP292" s="73"/>
      <c r="BQ292" s="73"/>
      <c r="BR292" s="73"/>
      <c r="BS292" s="73"/>
      <c r="BT292" s="73"/>
      <c r="BU292" s="73"/>
      <c r="BV292" s="73"/>
      <c r="BW292" s="73"/>
      <c r="BX292" s="73"/>
      <c r="BY292" s="73"/>
      <c r="BZ292" s="73"/>
      <c r="CA292" s="73"/>
      <c r="CB292" s="74"/>
      <c r="CC292" s="74"/>
      <c r="CD292" s="74"/>
      <c r="CE292" s="74"/>
      <c r="CF292" s="74"/>
      <c r="CG292" s="73"/>
      <c r="CH292" s="73"/>
      <c r="CI292" s="73"/>
      <c r="CJ292" s="73"/>
      <c r="CK292" s="73"/>
      <c r="CL292" s="73"/>
      <c r="CM292" s="73"/>
      <c r="CN292" s="73"/>
      <c r="CO292" s="73"/>
      <c r="CP292" s="73"/>
      <c r="CQ292" s="73"/>
      <c r="CR292" s="73"/>
      <c r="CS292" s="73"/>
      <c r="CT292" s="73"/>
      <c r="CU292" s="73"/>
      <c r="CV292" s="71"/>
      <c r="CW292" s="71"/>
      <c r="CX292" s="71"/>
      <c r="CY292" s="71"/>
      <c r="CZ292" s="71"/>
      <c r="DA292" s="71"/>
      <c r="DB292" s="71"/>
      <c r="DC292" s="71"/>
      <c r="DD292" s="71"/>
      <c r="DE292" s="71"/>
      <c r="DF292" s="71"/>
      <c r="DH292" s="28"/>
    </row>
    <row r="293" spans="1:112" s="19" customFormat="1" ht="98.25" customHeight="1" x14ac:dyDescent="0.2">
      <c r="A293" s="72"/>
      <c r="B293" s="77"/>
      <c r="C293" s="72"/>
      <c r="D293" s="72"/>
      <c r="E293" s="72"/>
      <c r="F293" s="77"/>
      <c r="G293" s="77"/>
      <c r="H293" s="77"/>
      <c r="I293" s="24" t="s">
        <v>956</v>
      </c>
      <c r="J293" s="24" t="s">
        <v>95</v>
      </c>
      <c r="K293" s="24" t="s">
        <v>957</v>
      </c>
      <c r="L293" s="77"/>
      <c r="M293" s="77"/>
      <c r="N293" s="77"/>
      <c r="O293" s="72"/>
      <c r="P293" s="72"/>
      <c r="Q293" s="72"/>
      <c r="R293" s="77"/>
      <c r="S293" s="78"/>
      <c r="T293" s="76"/>
      <c r="U293" s="76"/>
      <c r="V293" s="76"/>
      <c r="W293" s="76"/>
      <c r="X293" s="76"/>
      <c r="Y293" s="76"/>
      <c r="Z293" s="76"/>
      <c r="AA293" s="76"/>
      <c r="AB293" s="76"/>
      <c r="AC293" s="76"/>
      <c r="AD293" s="71"/>
      <c r="AE293" s="71"/>
      <c r="AF293" s="71"/>
      <c r="AG293" s="71"/>
      <c r="AH293" s="71"/>
      <c r="AI293" s="71"/>
      <c r="AJ293" s="71"/>
      <c r="AK293" s="71"/>
      <c r="AL293" s="71"/>
      <c r="AM293" s="71"/>
      <c r="AN293" s="71"/>
      <c r="AO293" s="71"/>
      <c r="AP293" s="71"/>
      <c r="AQ293" s="71"/>
      <c r="AR293" s="71"/>
      <c r="AS293" s="71"/>
      <c r="AT293" s="71"/>
      <c r="AU293" s="71"/>
      <c r="AV293" s="71"/>
      <c r="AW293" s="71"/>
      <c r="AX293" s="79"/>
      <c r="AY293" s="79"/>
      <c r="AZ293" s="79"/>
      <c r="BA293" s="79"/>
      <c r="BB293" s="79"/>
      <c r="BC293" s="79"/>
      <c r="BD293" s="79"/>
      <c r="BE293" s="79"/>
      <c r="BF293" s="75"/>
      <c r="BG293" s="75"/>
      <c r="BH293" s="73"/>
      <c r="BI293" s="73"/>
      <c r="BJ293" s="73"/>
      <c r="BK293" s="73"/>
      <c r="BL293" s="73"/>
      <c r="BM293" s="73"/>
      <c r="BN293" s="73"/>
      <c r="BO293" s="73"/>
      <c r="BP293" s="73"/>
      <c r="BQ293" s="73"/>
      <c r="BR293" s="73"/>
      <c r="BS293" s="73"/>
      <c r="BT293" s="73"/>
      <c r="BU293" s="73"/>
      <c r="BV293" s="73"/>
      <c r="BW293" s="73"/>
      <c r="BX293" s="73"/>
      <c r="BY293" s="73"/>
      <c r="BZ293" s="73"/>
      <c r="CA293" s="73"/>
      <c r="CB293" s="74"/>
      <c r="CC293" s="74"/>
      <c r="CD293" s="74"/>
      <c r="CE293" s="74"/>
      <c r="CF293" s="74"/>
      <c r="CG293" s="73"/>
      <c r="CH293" s="73"/>
      <c r="CI293" s="73"/>
      <c r="CJ293" s="73"/>
      <c r="CK293" s="73"/>
      <c r="CL293" s="73"/>
      <c r="CM293" s="73"/>
      <c r="CN293" s="73"/>
      <c r="CO293" s="73"/>
      <c r="CP293" s="73"/>
      <c r="CQ293" s="73"/>
      <c r="CR293" s="73"/>
      <c r="CS293" s="73"/>
      <c r="CT293" s="73"/>
      <c r="CU293" s="73"/>
      <c r="CV293" s="71"/>
      <c r="CW293" s="71"/>
      <c r="CX293" s="71"/>
      <c r="CY293" s="71"/>
      <c r="CZ293" s="71"/>
      <c r="DA293" s="71"/>
      <c r="DB293" s="71"/>
      <c r="DC293" s="71"/>
      <c r="DD293" s="71"/>
      <c r="DE293" s="71"/>
      <c r="DF293" s="71"/>
      <c r="DH293" s="28"/>
    </row>
    <row r="294" spans="1:112" s="19" customFormat="1" ht="98.25" customHeight="1" x14ac:dyDescent="0.2">
      <c r="A294" s="72" t="s">
        <v>958</v>
      </c>
      <c r="B294" s="77" t="s">
        <v>959</v>
      </c>
      <c r="C294" s="24" t="s">
        <v>895</v>
      </c>
      <c r="D294" s="24" t="s">
        <v>960</v>
      </c>
      <c r="E294" s="24" t="s">
        <v>897</v>
      </c>
      <c r="F294" s="77"/>
      <c r="G294" s="77"/>
      <c r="H294" s="77"/>
      <c r="I294" s="72" t="s">
        <v>961</v>
      </c>
      <c r="J294" s="72" t="s">
        <v>962</v>
      </c>
      <c r="K294" s="72" t="s">
        <v>963</v>
      </c>
      <c r="L294" s="77"/>
      <c r="M294" s="77"/>
      <c r="N294" s="77"/>
      <c r="O294" s="24" t="s">
        <v>359</v>
      </c>
      <c r="P294" s="24" t="s">
        <v>78</v>
      </c>
      <c r="Q294" s="24" t="s">
        <v>79</v>
      </c>
      <c r="R294" s="77" t="s">
        <v>898</v>
      </c>
      <c r="S294" s="78" t="s">
        <v>783</v>
      </c>
      <c r="T294" s="76">
        <v>10932</v>
      </c>
      <c r="U294" s="76">
        <v>8973.08</v>
      </c>
      <c r="V294" s="76"/>
      <c r="W294" s="76"/>
      <c r="X294" s="76">
        <v>10932</v>
      </c>
      <c r="Y294" s="76">
        <v>8973.08</v>
      </c>
      <c r="Z294" s="76"/>
      <c r="AA294" s="76"/>
      <c r="AB294" s="76"/>
      <c r="AC294" s="76"/>
      <c r="AD294" s="71">
        <v>10715</v>
      </c>
      <c r="AE294" s="71"/>
      <c r="AF294" s="71">
        <v>10715</v>
      </c>
      <c r="AG294" s="71"/>
      <c r="AH294" s="71"/>
      <c r="AI294" s="71">
        <v>10101</v>
      </c>
      <c r="AJ294" s="71"/>
      <c r="AK294" s="71">
        <v>10101</v>
      </c>
      <c r="AL294" s="71"/>
      <c r="AM294" s="71"/>
      <c r="AN294" s="71">
        <v>10185</v>
      </c>
      <c r="AO294" s="71"/>
      <c r="AP294" s="71">
        <v>10185</v>
      </c>
      <c r="AQ294" s="71"/>
      <c r="AR294" s="71"/>
      <c r="AS294" s="71">
        <v>10185</v>
      </c>
      <c r="AT294" s="71"/>
      <c r="AU294" s="71">
        <v>10185</v>
      </c>
      <c r="AV294" s="71"/>
      <c r="AW294" s="71"/>
      <c r="AX294" s="79">
        <v>10932</v>
      </c>
      <c r="AY294" s="79">
        <v>8973.1</v>
      </c>
      <c r="AZ294" s="79"/>
      <c r="BA294" s="79"/>
      <c r="BB294" s="79">
        <v>10932</v>
      </c>
      <c r="BC294" s="79">
        <v>8973.1</v>
      </c>
      <c r="BD294" s="79"/>
      <c r="BE294" s="79"/>
      <c r="BF294" s="75"/>
      <c r="BG294" s="75"/>
      <c r="BH294" s="73">
        <v>10715</v>
      </c>
      <c r="BI294" s="73"/>
      <c r="BJ294" s="73">
        <v>10715</v>
      </c>
      <c r="BK294" s="73"/>
      <c r="BL294" s="73"/>
      <c r="BM294" s="73">
        <v>10101</v>
      </c>
      <c r="BN294" s="73"/>
      <c r="BO294" s="73">
        <v>10101</v>
      </c>
      <c r="BP294" s="73"/>
      <c r="BQ294" s="73"/>
      <c r="BR294" s="73">
        <v>10185</v>
      </c>
      <c r="BS294" s="73"/>
      <c r="BT294" s="73">
        <v>10185</v>
      </c>
      <c r="BU294" s="73"/>
      <c r="BV294" s="73"/>
      <c r="BW294" s="73">
        <v>10185</v>
      </c>
      <c r="BX294" s="73"/>
      <c r="BY294" s="73">
        <v>10185</v>
      </c>
      <c r="BZ294" s="73"/>
      <c r="CA294" s="73"/>
      <c r="CB294" s="74">
        <v>10932</v>
      </c>
      <c r="CC294" s="74"/>
      <c r="CD294" s="74">
        <v>10932</v>
      </c>
      <c r="CE294" s="74"/>
      <c r="CF294" s="74"/>
      <c r="CG294" s="73">
        <v>10715</v>
      </c>
      <c r="CH294" s="73"/>
      <c r="CI294" s="73">
        <v>10715</v>
      </c>
      <c r="CJ294" s="73"/>
      <c r="CK294" s="73"/>
      <c r="CL294" s="73">
        <v>10101</v>
      </c>
      <c r="CM294" s="73"/>
      <c r="CN294" s="73">
        <v>10101</v>
      </c>
      <c r="CO294" s="73"/>
      <c r="CP294" s="73"/>
      <c r="CQ294" s="74">
        <v>10932</v>
      </c>
      <c r="CR294" s="74"/>
      <c r="CS294" s="74">
        <v>10932</v>
      </c>
      <c r="CT294" s="74"/>
      <c r="CU294" s="73"/>
      <c r="CV294" s="71">
        <v>10715</v>
      </c>
      <c r="CW294" s="71"/>
      <c r="CX294" s="71">
        <v>10715</v>
      </c>
      <c r="CY294" s="71"/>
      <c r="CZ294" s="71"/>
      <c r="DA294" s="71">
        <v>10101</v>
      </c>
      <c r="DB294" s="71"/>
      <c r="DC294" s="71">
        <v>10101</v>
      </c>
      <c r="DD294" s="71"/>
      <c r="DE294" s="71"/>
      <c r="DF294" s="71" t="s">
        <v>82</v>
      </c>
      <c r="DH294" s="28"/>
    </row>
    <row r="295" spans="1:112" s="19" customFormat="1" ht="98.25" customHeight="1" x14ac:dyDescent="0.2">
      <c r="A295" s="72"/>
      <c r="B295" s="77"/>
      <c r="C295" s="72" t="s">
        <v>964</v>
      </c>
      <c r="D295" s="72" t="s">
        <v>965</v>
      </c>
      <c r="E295" s="72" t="s">
        <v>966</v>
      </c>
      <c r="F295" s="77"/>
      <c r="G295" s="77"/>
      <c r="H295" s="77"/>
      <c r="I295" s="72"/>
      <c r="J295" s="72"/>
      <c r="K295" s="72"/>
      <c r="L295" s="77"/>
      <c r="M295" s="77"/>
      <c r="N295" s="77"/>
      <c r="O295" s="24" t="s">
        <v>489</v>
      </c>
      <c r="P295" s="24" t="s">
        <v>87</v>
      </c>
      <c r="Q295" s="24" t="s">
        <v>252</v>
      </c>
      <c r="R295" s="77"/>
      <c r="S295" s="78"/>
      <c r="T295" s="76"/>
      <c r="U295" s="76"/>
      <c r="V295" s="76"/>
      <c r="W295" s="76"/>
      <c r="X295" s="76"/>
      <c r="Y295" s="76"/>
      <c r="Z295" s="76"/>
      <c r="AA295" s="76"/>
      <c r="AB295" s="76"/>
      <c r="AC295" s="76"/>
      <c r="AD295" s="71"/>
      <c r="AE295" s="71"/>
      <c r="AF295" s="71"/>
      <c r="AG295" s="71"/>
      <c r="AH295" s="71"/>
      <c r="AI295" s="71"/>
      <c r="AJ295" s="71"/>
      <c r="AK295" s="71"/>
      <c r="AL295" s="71"/>
      <c r="AM295" s="71"/>
      <c r="AN295" s="71"/>
      <c r="AO295" s="71"/>
      <c r="AP295" s="71"/>
      <c r="AQ295" s="71"/>
      <c r="AR295" s="71"/>
      <c r="AS295" s="71"/>
      <c r="AT295" s="71"/>
      <c r="AU295" s="71"/>
      <c r="AV295" s="71"/>
      <c r="AW295" s="71"/>
      <c r="AX295" s="79"/>
      <c r="AY295" s="79"/>
      <c r="AZ295" s="79"/>
      <c r="BA295" s="79"/>
      <c r="BB295" s="79"/>
      <c r="BC295" s="79"/>
      <c r="BD295" s="79"/>
      <c r="BE295" s="79"/>
      <c r="BF295" s="75"/>
      <c r="BG295" s="75"/>
      <c r="BH295" s="73"/>
      <c r="BI295" s="73"/>
      <c r="BJ295" s="73"/>
      <c r="BK295" s="73"/>
      <c r="BL295" s="73"/>
      <c r="BM295" s="73"/>
      <c r="BN295" s="73"/>
      <c r="BO295" s="73"/>
      <c r="BP295" s="73"/>
      <c r="BQ295" s="73"/>
      <c r="BR295" s="73"/>
      <c r="BS295" s="73"/>
      <c r="BT295" s="73"/>
      <c r="BU295" s="73"/>
      <c r="BV295" s="73"/>
      <c r="BW295" s="73"/>
      <c r="BX295" s="73"/>
      <c r="BY295" s="73"/>
      <c r="BZ295" s="73"/>
      <c r="CA295" s="73"/>
      <c r="CB295" s="74"/>
      <c r="CC295" s="74"/>
      <c r="CD295" s="74"/>
      <c r="CE295" s="74"/>
      <c r="CF295" s="74"/>
      <c r="CG295" s="73"/>
      <c r="CH295" s="73"/>
      <c r="CI295" s="73"/>
      <c r="CJ295" s="73"/>
      <c r="CK295" s="73"/>
      <c r="CL295" s="73"/>
      <c r="CM295" s="73"/>
      <c r="CN295" s="73"/>
      <c r="CO295" s="73"/>
      <c r="CP295" s="73"/>
      <c r="CQ295" s="74"/>
      <c r="CR295" s="74"/>
      <c r="CS295" s="74"/>
      <c r="CT295" s="74"/>
      <c r="CU295" s="73"/>
      <c r="CV295" s="71"/>
      <c r="CW295" s="71"/>
      <c r="CX295" s="71"/>
      <c r="CY295" s="71"/>
      <c r="CZ295" s="71"/>
      <c r="DA295" s="71"/>
      <c r="DB295" s="71"/>
      <c r="DC295" s="71"/>
      <c r="DD295" s="71"/>
      <c r="DE295" s="71"/>
      <c r="DF295" s="71"/>
      <c r="DH295" s="28"/>
    </row>
    <row r="296" spans="1:112" s="19" customFormat="1" ht="98.25" customHeight="1" x14ac:dyDescent="0.2">
      <c r="A296" s="72"/>
      <c r="B296" s="77"/>
      <c r="C296" s="72"/>
      <c r="D296" s="72"/>
      <c r="E296" s="72"/>
      <c r="F296" s="77"/>
      <c r="G296" s="77"/>
      <c r="H296" s="77"/>
      <c r="I296" s="72"/>
      <c r="J296" s="72"/>
      <c r="K296" s="72"/>
      <c r="L296" s="77"/>
      <c r="M296" s="77"/>
      <c r="N296" s="77"/>
      <c r="O296" s="24" t="s">
        <v>197</v>
      </c>
      <c r="P296" s="24" t="s">
        <v>914</v>
      </c>
      <c r="Q296" s="24" t="s">
        <v>199</v>
      </c>
      <c r="R296" s="77"/>
      <c r="S296" s="78"/>
      <c r="T296" s="76"/>
      <c r="U296" s="76"/>
      <c r="V296" s="76"/>
      <c r="W296" s="76"/>
      <c r="X296" s="76"/>
      <c r="Y296" s="76"/>
      <c r="Z296" s="76"/>
      <c r="AA296" s="76"/>
      <c r="AB296" s="76"/>
      <c r="AC296" s="76"/>
      <c r="AD296" s="71"/>
      <c r="AE296" s="71"/>
      <c r="AF296" s="71"/>
      <c r="AG296" s="71"/>
      <c r="AH296" s="71"/>
      <c r="AI296" s="71"/>
      <c r="AJ296" s="71"/>
      <c r="AK296" s="71"/>
      <c r="AL296" s="71"/>
      <c r="AM296" s="71"/>
      <c r="AN296" s="71"/>
      <c r="AO296" s="71"/>
      <c r="AP296" s="71"/>
      <c r="AQ296" s="71"/>
      <c r="AR296" s="71"/>
      <c r="AS296" s="71"/>
      <c r="AT296" s="71"/>
      <c r="AU296" s="71"/>
      <c r="AV296" s="71"/>
      <c r="AW296" s="71"/>
      <c r="AX296" s="79"/>
      <c r="AY296" s="79"/>
      <c r="AZ296" s="79"/>
      <c r="BA296" s="79"/>
      <c r="BB296" s="79"/>
      <c r="BC296" s="79"/>
      <c r="BD296" s="79"/>
      <c r="BE296" s="79"/>
      <c r="BF296" s="75"/>
      <c r="BG296" s="75"/>
      <c r="BH296" s="73"/>
      <c r="BI296" s="73"/>
      <c r="BJ296" s="73"/>
      <c r="BK296" s="73"/>
      <c r="BL296" s="73"/>
      <c r="BM296" s="73"/>
      <c r="BN296" s="73"/>
      <c r="BO296" s="73"/>
      <c r="BP296" s="73"/>
      <c r="BQ296" s="73"/>
      <c r="BR296" s="73"/>
      <c r="BS296" s="73"/>
      <c r="BT296" s="73"/>
      <c r="BU296" s="73"/>
      <c r="BV296" s="73"/>
      <c r="BW296" s="73"/>
      <c r="BX296" s="73"/>
      <c r="BY296" s="73"/>
      <c r="BZ296" s="73"/>
      <c r="CA296" s="73"/>
      <c r="CB296" s="74"/>
      <c r="CC296" s="74"/>
      <c r="CD296" s="74"/>
      <c r="CE296" s="74"/>
      <c r="CF296" s="74"/>
      <c r="CG296" s="73"/>
      <c r="CH296" s="73"/>
      <c r="CI296" s="73"/>
      <c r="CJ296" s="73"/>
      <c r="CK296" s="73"/>
      <c r="CL296" s="73"/>
      <c r="CM296" s="73"/>
      <c r="CN296" s="73"/>
      <c r="CO296" s="73"/>
      <c r="CP296" s="73"/>
      <c r="CQ296" s="74"/>
      <c r="CR296" s="74"/>
      <c r="CS296" s="74"/>
      <c r="CT296" s="74"/>
      <c r="CU296" s="73"/>
      <c r="CV296" s="71"/>
      <c r="CW296" s="71"/>
      <c r="CX296" s="71"/>
      <c r="CY296" s="71"/>
      <c r="CZ296" s="71"/>
      <c r="DA296" s="71"/>
      <c r="DB296" s="71"/>
      <c r="DC296" s="71"/>
      <c r="DD296" s="71"/>
      <c r="DE296" s="71"/>
      <c r="DF296" s="71"/>
      <c r="DH296" s="28"/>
    </row>
    <row r="297" spans="1:112" s="19" customFormat="1" ht="98.25" customHeight="1" x14ac:dyDescent="0.2">
      <c r="A297" s="72" t="s">
        <v>967</v>
      </c>
      <c r="B297" s="77" t="s">
        <v>968</v>
      </c>
      <c r="C297" s="72" t="s">
        <v>895</v>
      </c>
      <c r="D297" s="72" t="s">
        <v>969</v>
      </c>
      <c r="E297" s="72" t="s">
        <v>897</v>
      </c>
      <c r="F297" s="77"/>
      <c r="G297" s="77"/>
      <c r="H297" s="77"/>
      <c r="I297" s="72" t="s">
        <v>970</v>
      </c>
      <c r="J297" s="72" t="s">
        <v>971</v>
      </c>
      <c r="K297" s="72" t="s">
        <v>494</v>
      </c>
      <c r="L297" s="77"/>
      <c r="M297" s="77"/>
      <c r="N297" s="77"/>
      <c r="O297" s="24" t="s">
        <v>884</v>
      </c>
      <c r="P297" s="24" t="s">
        <v>78</v>
      </c>
      <c r="Q297" s="24" t="s">
        <v>79</v>
      </c>
      <c r="R297" s="77" t="s">
        <v>898</v>
      </c>
      <c r="S297" s="78" t="s">
        <v>783</v>
      </c>
      <c r="T297" s="76">
        <v>2471</v>
      </c>
      <c r="U297" s="76">
        <v>2335.36</v>
      </c>
      <c r="V297" s="76"/>
      <c r="W297" s="76"/>
      <c r="X297" s="76">
        <v>2471</v>
      </c>
      <c r="Y297" s="76">
        <v>2335.36</v>
      </c>
      <c r="Z297" s="76"/>
      <c r="AA297" s="76"/>
      <c r="AB297" s="76"/>
      <c r="AC297" s="76"/>
      <c r="AD297" s="71">
        <v>3485</v>
      </c>
      <c r="AE297" s="71"/>
      <c r="AF297" s="71">
        <v>3485</v>
      </c>
      <c r="AG297" s="71"/>
      <c r="AH297" s="71"/>
      <c r="AI297" s="71">
        <v>3485</v>
      </c>
      <c r="AJ297" s="71"/>
      <c r="AK297" s="71">
        <v>3485</v>
      </c>
      <c r="AL297" s="71"/>
      <c r="AM297" s="71"/>
      <c r="AN297" s="71">
        <v>3485</v>
      </c>
      <c r="AO297" s="71"/>
      <c r="AP297" s="71">
        <v>3485</v>
      </c>
      <c r="AQ297" s="71"/>
      <c r="AR297" s="71"/>
      <c r="AS297" s="71">
        <v>3485</v>
      </c>
      <c r="AT297" s="71"/>
      <c r="AU297" s="71">
        <v>3485</v>
      </c>
      <c r="AV297" s="71"/>
      <c r="AW297" s="71"/>
      <c r="AX297" s="79">
        <v>2471</v>
      </c>
      <c r="AY297" s="79">
        <v>2335.4</v>
      </c>
      <c r="AZ297" s="79"/>
      <c r="BA297" s="79"/>
      <c r="BB297" s="79">
        <v>2471</v>
      </c>
      <c r="BC297" s="79">
        <v>2335.4</v>
      </c>
      <c r="BD297" s="79"/>
      <c r="BE297" s="79"/>
      <c r="BF297" s="75"/>
      <c r="BG297" s="75"/>
      <c r="BH297" s="73">
        <v>3485</v>
      </c>
      <c r="BI297" s="73"/>
      <c r="BJ297" s="73">
        <v>3485</v>
      </c>
      <c r="BK297" s="73"/>
      <c r="BL297" s="73"/>
      <c r="BM297" s="73">
        <v>3485</v>
      </c>
      <c r="BN297" s="73"/>
      <c r="BO297" s="73">
        <v>3485</v>
      </c>
      <c r="BP297" s="73"/>
      <c r="BQ297" s="73"/>
      <c r="BR297" s="73">
        <v>3485</v>
      </c>
      <c r="BS297" s="73"/>
      <c r="BT297" s="73">
        <v>3485</v>
      </c>
      <c r="BU297" s="73"/>
      <c r="BV297" s="73"/>
      <c r="BW297" s="73">
        <v>3485</v>
      </c>
      <c r="BX297" s="73"/>
      <c r="BY297" s="73">
        <v>3485</v>
      </c>
      <c r="BZ297" s="73"/>
      <c r="CA297" s="73"/>
      <c r="CB297" s="74">
        <v>2471</v>
      </c>
      <c r="CC297" s="74"/>
      <c r="CD297" s="74">
        <v>2471</v>
      </c>
      <c r="CE297" s="74"/>
      <c r="CF297" s="74"/>
      <c r="CG297" s="73">
        <v>3485</v>
      </c>
      <c r="CH297" s="73"/>
      <c r="CI297" s="73">
        <v>3485</v>
      </c>
      <c r="CJ297" s="73"/>
      <c r="CK297" s="73"/>
      <c r="CL297" s="73">
        <v>3485</v>
      </c>
      <c r="CM297" s="73"/>
      <c r="CN297" s="73">
        <v>3485</v>
      </c>
      <c r="CO297" s="73"/>
      <c r="CP297" s="73"/>
      <c r="CQ297" s="73">
        <v>2471</v>
      </c>
      <c r="CR297" s="73"/>
      <c r="CS297" s="73">
        <v>2471</v>
      </c>
      <c r="CT297" s="73"/>
      <c r="CU297" s="73"/>
      <c r="CV297" s="71">
        <v>3485</v>
      </c>
      <c r="CW297" s="71"/>
      <c r="CX297" s="71">
        <v>3485</v>
      </c>
      <c r="CY297" s="71"/>
      <c r="CZ297" s="71"/>
      <c r="DA297" s="71">
        <v>3485</v>
      </c>
      <c r="DB297" s="71"/>
      <c r="DC297" s="71">
        <v>3485</v>
      </c>
      <c r="DD297" s="71"/>
      <c r="DE297" s="71"/>
      <c r="DF297" s="71" t="s">
        <v>82</v>
      </c>
      <c r="DH297" s="28"/>
    </row>
    <row r="298" spans="1:112" s="19" customFormat="1" ht="98.25" customHeight="1" x14ac:dyDescent="0.2">
      <c r="A298" s="72"/>
      <c r="B298" s="77"/>
      <c r="C298" s="72"/>
      <c r="D298" s="72"/>
      <c r="E298" s="72"/>
      <c r="F298" s="77"/>
      <c r="G298" s="77"/>
      <c r="H298" s="77"/>
      <c r="I298" s="72"/>
      <c r="J298" s="72"/>
      <c r="K298" s="72"/>
      <c r="L298" s="77"/>
      <c r="M298" s="77"/>
      <c r="N298" s="77"/>
      <c r="O298" s="24" t="s">
        <v>972</v>
      </c>
      <c r="P298" s="24" t="s">
        <v>87</v>
      </c>
      <c r="Q298" s="24" t="s">
        <v>252</v>
      </c>
      <c r="R298" s="77"/>
      <c r="S298" s="78"/>
      <c r="T298" s="76"/>
      <c r="U298" s="76"/>
      <c r="V298" s="76"/>
      <c r="W298" s="76"/>
      <c r="X298" s="76"/>
      <c r="Y298" s="76"/>
      <c r="Z298" s="76"/>
      <c r="AA298" s="76"/>
      <c r="AB298" s="76"/>
      <c r="AC298" s="76"/>
      <c r="AD298" s="71"/>
      <c r="AE298" s="71"/>
      <c r="AF298" s="71"/>
      <c r="AG298" s="71"/>
      <c r="AH298" s="71"/>
      <c r="AI298" s="71"/>
      <c r="AJ298" s="71"/>
      <c r="AK298" s="71"/>
      <c r="AL298" s="71"/>
      <c r="AM298" s="71"/>
      <c r="AN298" s="71"/>
      <c r="AO298" s="71"/>
      <c r="AP298" s="71"/>
      <c r="AQ298" s="71"/>
      <c r="AR298" s="71"/>
      <c r="AS298" s="71"/>
      <c r="AT298" s="71"/>
      <c r="AU298" s="71"/>
      <c r="AV298" s="71"/>
      <c r="AW298" s="71"/>
      <c r="AX298" s="79"/>
      <c r="AY298" s="79"/>
      <c r="AZ298" s="79"/>
      <c r="BA298" s="79"/>
      <c r="BB298" s="79"/>
      <c r="BC298" s="79"/>
      <c r="BD298" s="79"/>
      <c r="BE298" s="79"/>
      <c r="BF298" s="75"/>
      <c r="BG298" s="75"/>
      <c r="BH298" s="73"/>
      <c r="BI298" s="73"/>
      <c r="BJ298" s="73"/>
      <c r="BK298" s="73"/>
      <c r="BL298" s="73"/>
      <c r="BM298" s="73"/>
      <c r="BN298" s="73"/>
      <c r="BO298" s="73"/>
      <c r="BP298" s="73"/>
      <c r="BQ298" s="73"/>
      <c r="BR298" s="73"/>
      <c r="BS298" s="73"/>
      <c r="BT298" s="73"/>
      <c r="BU298" s="73"/>
      <c r="BV298" s="73"/>
      <c r="BW298" s="73"/>
      <c r="BX298" s="73"/>
      <c r="BY298" s="73"/>
      <c r="BZ298" s="73"/>
      <c r="CA298" s="73"/>
      <c r="CB298" s="74"/>
      <c r="CC298" s="74"/>
      <c r="CD298" s="74"/>
      <c r="CE298" s="74"/>
      <c r="CF298" s="74"/>
      <c r="CG298" s="73"/>
      <c r="CH298" s="73"/>
      <c r="CI298" s="73"/>
      <c r="CJ298" s="73"/>
      <c r="CK298" s="73"/>
      <c r="CL298" s="73"/>
      <c r="CM298" s="73"/>
      <c r="CN298" s="73"/>
      <c r="CO298" s="73"/>
      <c r="CP298" s="73"/>
      <c r="CQ298" s="73"/>
      <c r="CR298" s="73"/>
      <c r="CS298" s="73"/>
      <c r="CT298" s="73"/>
      <c r="CU298" s="73"/>
      <c r="CV298" s="71"/>
      <c r="CW298" s="71"/>
      <c r="CX298" s="71"/>
      <c r="CY298" s="71"/>
      <c r="CZ298" s="71"/>
      <c r="DA298" s="71"/>
      <c r="DB298" s="71"/>
      <c r="DC298" s="71"/>
      <c r="DD298" s="71"/>
      <c r="DE298" s="71"/>
      <c r="DF298" s="71"/>
      <c r="DH298" s="28"/>
    </row>
    <row r="299" spans="1:112" s="19" customFormat="1" ht="98.25" customHeight="1" x14ac:dyDescent="0.2">
      <c r="A299" s="72"/>
      <c r="B299" s="77"/>
      <c r="C299" s="72"/>
      <c r="D299" s="72"/>
      <c r="E299" s="72"/>
      <c r="F299" s="77"/>
      <c r="G299" s="77"/>
      <c r="H299" s="77"/>
      <c r="I299" s="72"/>
      <c r="J299" s="72"/>
      <c r="K299" s="72"/>
      <c r="L299" s="77"/>
      <c r="M299" s="77"/>
      <c r="N299" s="77"/>
      <c r="O299" s="24" t="s">
        <v>197</v>
      </c>
      <c r="P299" s="24" t="s">
        <v>914</v>
      </c>
      <c r="Q299" s="24" t="s">
        <v>199</v>
      </c>
      <c r="R299" s="77"/>
      <c r="S299" s="78"/>
      <c r="T299" s="76"/>
      <c r="U299" s="76"/>
      <c r="V299" s="76"/>
      <c r="W299" s="76"/>
      <c r="X299" s="76"/>
      <c r="Y299" s="76"/>
      <c r="Z299" s="76"/>
      <c r="AA299" s="76"/>
      <c r="AB299" s="76"/>
      <c r="AC299" s="76"/>
      <c r="AD299" s="71"/>
      <c r="AE299" s="71"/>
      <c r="AF299" s="71"/>
      <c r="AG299" s="71"/>
      <c r="AH299" s="71"/>
      <c r="AI299" s="71"/>
      <c r="AJ299" s="71"/>
      <c r="AK299" s="71"/>
      <c r="AL299" s="71"/>
      <c r="AM299" s="71"/>
      <c r="AN299" s="71"/>
      <c r="AO299" s="71"/>
      <c r="AP299" s="71"/>
      <c r="AQ299" s="71"/>
      <c r="AR299" s="71"/>
      <c r="AS299" s="71"/>
      <c r="AT299" s="71"/>
      <c r="AU299" s="71"/>
      <c r="AV299" s="71"/>
      <c r="AW299" s="71"/>
      <c r="AX299" s="79"/>
      <c r="AY299" s="79"/>
      <c r="AZ299" s="79"/>
      <c r="BA299" s="79"/>
      <c r="BB299" s="79"/>
      <c r="BC299" s="79"/>
      <c r="BD299" s="79"/>
      <c r="BE299" s="79"/>
      <c r="BF299" s="75"/>
      <c r="BG299" s="75"/>
      <c r="BH299" s="73"/>
      <c r="BI299" s="73"/>
      <c r="BJ299" s="73"/>
      <c r="BK299" s="73"/>
      <c r="BL299" s="73"/>
      <c r="BM299" s="73"/>
      <c r="BN299" s="73"/>
      <c r="BO299" s="73"/>
      <c r="BP299" s="73"/>
      <c r="BQ299" s="73"/>
      <c r="BR299" s="73"/>
      <c r="BS299" s="73"/>
      <c r="BT299" s="73"/>
      <c r="BU299" s="73"/>
      <c r="BV299" s="73"/>
      <c r="BW299" s="73"/>
      <c r="BX299" s="73"/>
      <c r="BY299" s="73"/>
      <c r="BZ299" s="73"/>
      <c r="CA299" s="73"/>
      <c r="CB299" s="74"/>
      <c r="CC299" s="74"/>
      <c r="CD299" s="74"/>
      <c r="CE299" s="74"/>
      <c r="CF299" s="74"/>
      <c r="CG299" s="73"/>
      <c r="CH299" s="73"/>
      <c r="CI299" s="73"/>
      <c r="CJ299" s="73"/>
      <c r="CK299" s="73"/>
      <c r="CL299" s="73"/>
      <c r="CM299" s="73"/>
      <c r="CN299" s="73"/>
      <c r="CO299" s="73"/>
      <c r="CP299" s="73"/>
      <c r="CQ299" s="73"/>
      <c r="CR299" s="73"/>
      <c r="CS299" s="73"/>
      <c r="CT299" s="73"/>
      <c r="CU299" s="73"/>
      <c r="CV299" s="71"/>
      <c r="CW299" s="71"/>
      <c r="CX299" s="71"/>
      <c r="CY299" s="71"/>
      <c r="CZ299" s="71"/>
      <c r="DA299" s="71"/>
      <c r="DB299" s="71"/>
      <c r="DC299" s="71"/>
      <c r="DD299" s="71"/>
      <c r="DE299" s="71"/>
      <c r="DF299" s="71"/>
      <c r="DH299" s="28"/>
    </row>
    <row r="300" spans="1:112" s="19" customFormat="1" ht="98.25" customHeight="1" x14ac:dyDescent="0.2">
      <c r="A300" s="72" t="s">
        <v>973</v>
      </c>
      <c r="B300" s="77" t="s">
        <v>974</v>
      </c>
      <c r="C300" s="72" t="s">
        <v>895</v>
      </c>
      <c r="D300" s="72" t="s">
        <v>975</v>
      </c>
      <c r="E300" s="72" t="s">
        <v>897</v>
      </c>
      <c r="F300" s="77"/>
      <c r="G300" s="77"/>
      <c r="H300" s="77"/>
      <c r="I300" s="72" t="s">
        <v>976</v>
      </c>
      <c r="J300" s="72" t="s">
        <v>78</v>
      </c>
      <c r="K300" s="72" t="s">
        <v>789</v>
      </c>
      <c r="L300" s="77"/>
      <c r="M300" s="77"/>
      <c r="N300" s="77"/>
      <c r="O300" s="24" t="s">
        <v>977</v>
      </c>
      <c r="P300" s="24" t="s">
        <v>78</v>
      </c>
      <c r="Q300" s="24" t="s">
        <v>79</v>
      </c>
      <c r="R300" s="77" t="s">
        <v>898</v>
      </c>
      <c r="S300" s="78" t="s">
        <v>978</v>
      </c>
      <c r="T300" s="76">
        <v>3755</v>
      </c>
      <c r="U300" s="76">
        <v>3754.85</v>
      </c>
      <c r="V300" s="76"/>
      <c r="W300" s="76"/>
      <c r="X300" s="76">
        <v>3755</v>
      </c>
      <c r="Y300" s="76">
        <v>3754.85</v>
      </c>
      <c r="Z300" s="76"/>
      <c r="AA300" s="76"/>
      <c r="AB300" s="76"/>
      <c r="AC300" s="76"/>
      <c r="AD300" s="71">
        <v>5764</v>
      </c>
      <c r="AE300" s="71"/>
      <c r="AF300" s="71">
        <v>5764</v>
      </c>
      <c r="AG300" s="71"/>
      <c r="AH300" s="71"/>
      <c r="AI300" s="71">
        <v>7214</v>
      </c>
      <c r="AJ300" s="71"/>
      <c r="AK300" s="71">
        <v>7214</v>
      </c>
      <c r="AL300" s="71"/>
      <c r="AM300" s="71"/>
      <c r="AN300" s="71">
        <v>7214</v>
      </c>
      <c r="AO300" s="71"/>
      <c r="AP300" s="71">
        <v>7214</v>
      </c>
      <c r="AQ300" s="71"/>
      <c r="AR300" s="71"/>
      <c r="AS300" s="71">
        <v>7214</v>
      </c>
      <c r="AT300" s="71"/>
      <c r="AU300" s="71">
        <v>7214</v>
      </c>
      <c r="AV300" s="71"/>
      <c r="AW300" s="71"/>
      <c r="AX300" s="79">
        <v>3755</v>
      </c>
      <c r="AY300" s="79">
        <v>3754.8</v>
      </c>
      <c r="AZ300" s="79"/>
      <c r="BA300" s="79"/>
      <c r="BB300" s="79">
        <v>3755</v>
      </c>
      <c r="BC300" s="79">
        <v>3754.8</v>
      </c>
      <c r="BD300" s="79"/>
      <c r="BE300" s="79"/>
      <c r="BF300" s="75"/>
      <c r="BG300" s="75"/>
      <c r="BH300" s="73">
        <v>5764</v>
      </c>
      <c r="BI300" s="73"/>
      <c r="BJ300" s="73">
        <v>5764</v>
      </c>
      <c r="BK300" s="73"/>
      <c r="BL300" s="73"/>
      <c r="BM300" s="73">
        <v>7214</v>
      </c>
      <c r="BN300" s="73"/>
      <c r="BO300" s="73">
        <v>7214</v>
      </c>
      <c r="BP300" s="73"/>
      <c r="BQ300" s="73"/>
      <c r="BR300" s="73">
        <v>7214</v>
      </c>
      <c r="BS300" s="73"/>
      <c r="BT300" s="73">
        <v>7214</v>
      </c>
      <c r="BU300" s="73"/>
      <c r="BV300" s="73"/>
      <c r="BW300" s="73">
        <v>7214</v>
      </c>
      <c r="BX300" s="73"/>
      <c r="BY300" s="73">
        <v>7214</v>
      </c>
      <c r="BZ300" s="73"/>
      <c r="CA300" s="73"/>
      <c r="CB300" s="74">
        <v>3755</v>
      </c>
      <c r="CC300" s="74"/>
      <c r="CD300" s="74">
        <v>3755</v>
      </c>
      <c r="CE300" s="74"/>
      <c r="CF300" s="74"/>
      <c r="CG300" s="73">
        <v>5764</v>
      </c>
      <c r="CH300" s="73"/>
      <c r="CI300" s="73">
        <v>5764</v>
      </c>
      <c r="CJ300" s="73"/>
      <c r="CK300" s="73"/>
      <c r="CL300" s="74">
        <v>7214</v>
      </c>
      <c r="CM300" s="74"/>
      <c r="CN300" s="74">
        <v>7214</v>
      </c>
      <c r="CO300" s="74"/>
      <c r="CP300" s="74"/>
      <c r="CQ300" s="74">
        <v>3755</v>
      </c>
      <c r="CR300" s="74"/>
      <c r="CS300" s="74">
        <v>3755</v>
      </c>
      <c r="CT300" s="74"/>
      <c r="CU300" s="74"/>
      <c r="CV300" s="71">
        <v>5764</v>
      </c>
      <c r="CW300" s="71"/>
      <c r="CX300" s="71">
        <v>5764</v>
      </c>
      <c r="CY300" s="71"/>
      <c r="CZ300" s="71"/>
      <c r="DA300" s="71">
        <v>7214</v>
      </c>
      <c r="DB300" s="71"/>
      <c r="DC300" s="71">
        <v>7214</v>
      </c>
      <c r="DD300" s="71"/>
      <c r="DE300" s="71"/>
      <c r="DF300" s="71" t="s">
        <v>82</v>
      </c>
      <c r="DH300" s="28"/>
    </row>
    <row r="301" spans="1:112" s="19" customFormat="1" ht="98.25" customHeight="1" x14ac:dyDescent="0.2">
      <c r="A301" s="72"/>
      <c r="B301" s="77"/>
      <c r="C301" s="72"/>
      <c r="D301" s="72"/>
      <c r="E301" s="72"/>
      <c r="F301" s="77"/>
      <c r="G301" s="77"/>
      <c r="H301" s="77"/>
      <c r="I301" s="72"/>
      <c r="J301" s="72"/>
      <c r="K301" s="72"/>
      <c r="L301" s="77"/>
      <c r="M301" s="77"/>
      <c r="N301" s="77"/>
      <c r="O301" s="24" t="s">
        <v>178</v>
      </c>
      <c r="P301" s="24" t="s">
        <v>876</v>
      </c>
      <c r="Q301" s="24" t="s">
        <v>180</v>
      </c>
      <c r="R301" s="77"/>
      <c r="S301" s="78"/>
      <c r="T301" s="76"/>
      <c r="U301" s="76"/>
      <c r="V301" s="76"/>
      <c r="W301" s="76"/>
      <c r="X301" s="76"/>
      <c r="Y301" s="76"/>
      <c r="Z301" s="76"/>
      <c r="AA301" s="76"/>
      <c r="AB301" s="76"/>
      <c r="AC301" s="76"/>
      <c r="AD301" s="71"/>
      <c r="AE301" s="71"/>
      <c r="AF301" s="71"/>
      <c r="AG301" s="71"/>
      <c r="AH301" s="71"/>
      <c r="AI301" s="71"/>
      <c r="AJ301" s="71"/>
      <c r="AK301" s="71"/>
      <c r="AL301" s="71"/>
      <c r="AM301" s="71"/>
      <c r="AN301" s="71"/>
      <c r="AO301" s="71"/>
      <c r="AP301" s="71"/>
      <c r="AQ301" s="71"/>
      <c r="AR301" s="71"/>
      <c r="AS301" s="71"/>
      <c r="AT301" s="71"/>
      <c r="AU301" s="71"/>
      <c r="AV301" s="71"/>
      <c r="AW301" s="71"/>
      <c r="AX301" s="79"/>
      <c r="AY301" s="79"/>
      <c r="AZ301" s="79"/>
      <c r="BA301" s="79"/>
      <c r="BB301" s="79"/>
      <c r="BC301" s="79"/>
      <c r="BD301" s="79"/>
      <c r="BE301" s="79"/>
      <c r="BF301" s="75"/>
      <c r="BG301" s="75"/>
      <c r="BH301" s="73"/>
      <c r="BI301" s="73"/>
      <c r="BJ301" s="73"/>
      <c r="BK301" s="73"/>
      <c r="BL301" s="73"/>
      <c r="BM301" s="73"/>
      <c r="BN301" s="73"/>
      <c r="BO301" s="73"/>
      <c r="BP301" s="73"/>
      <c r="BQ301" s="73"/>
      <c r="BR301" s="73"/>
      <c r="BS301" s="73"/>
      <c r="BT301" s="73"/>
      <c r="BU301" s="73"/>
      <c r="BV301" s="73"/>
      <c r="BW301" s="73"/>
      <c r="BX301" s="73"/>
      <c r="BY301" s="73"/>
      <c r="BZ301" s="73"/>
      <c r="CA301" s="73"/>
      <c r="CB301" s="74"/>
      <c r="CC301" s="74"/>
      <c r="CD301" s="74"/>
      <c r="CE301" s="74"/>
      <c r="CF301" s="74"/>
      <c r="CG301" s="73"/>
      <c r="CH301" s="73"/>
      <c r="CI301" s="73"/>
      <c r="CJ301" s="73"/>
      <c r="CK301" s="73"/>
      <c r="CL301" s="74"/>
      <c r="CM301" s="74"/>
      <c r="CN301" s="74"/>
      <c r="CO301" s="74"/>
      <c r="CP301" s="74"/>
      <c r="CQ301" s="74"/>
      <c r="CR301" s="74"/>
      <c r="CS301" s="74"/>
      <c r="CT301" s="74"/>
      <c r="CU301" s="74"/>
      <c r="CV301" s="71"/>
      <c r="CW301" s="71"/>
      <c r="CX301" s="71"/>
      <c r="CY301" s="71"/>
      <c r="CZ301" s="71"/>
      <c r="DA301" s="71"/>
      <c r="DB301" s="71"/>
      <c r="DC301" s="71"/>
      <c r="DD301" s="71"/>
      <c r="DE301" s="71"/>
      <c r="DF301" s="71"/>
      <c r="DH301" s="28"/>
    </row>
    <row r="302" spans="1:112" s="19" customFormat="1" ht="98.25" customHeight="1" x14ac:dyDescent="0.2">
      <c r="A302" s="72" t="s">
        <v>979</v>
      </c>
      <c r="B302" s="77" t="s">
        <v>980</v>
      </c>
      <c r="C302" s="72" t="s">
        <v>895</v>
      </c>
      <c r="D302" s="72" t="s">
        <v>981</v>
      </c>
      <c r="E302" s="72" t="s">
        <v>897</v>
      </c>
      <c r="F302" s="77"/>
      <c r="G302" s="77"/>
      <c r="H302" s="77"/>
      <c r="I302" s="24" t="s">
        <v>982</v>
      </c>
      <c r="J302" s="24" t="s">
        <v>983</v>
      </c>
      <c r="K302" s="24" t="s">
        <v>984</v>
      </c>
      <c r="L302" s="77"/>
      <c r="M302" s="77"/>
      <c r="N302" s="77"/>
      <c r="O302" s="24" t="s">
        <v>188</v>
      </c>
      <c r="P302" s="24" t="s">
        <v>78</v>
      </c>
      <c r="Q302" s="24" t="s">
        <v>79</v>
      </c>
      <c r="R302" s="77" t="s">
        <v>985</v>
      </c>
      <c r="S302" s="78" t="s">
        <v>600</v>
      </c>
      <c r="T302" s="76">
        <v>2885</v>
      </c>
      <c r="U302" s="76">
        <v>2371.33</v>
      </c>
      <c r="V302" s="76"/>
      <c r="W302" s="76"/>
      <c r="X302" s="76">
        <v>2885</v>
      </c>
      <c r="Y302" s="76">
        <v>2371.33</v>
      </c>
      <c r="Z302" s="76"/>
      <c r="AA302" s="76"/>
      <c r="AB302" s="76"/>
      <c r="AC302" s="76"/>
      <c r="AD302" s="71">
        <v>3092</v>
      </c>
      <c r="AE302" s="71"/>
      <c r="AF302" s="71">
        <v>3092</v>
      </c>
      <c r="AG302" s="71"/>
      <c r="AH302" s="71"/>
      <c r="AI302" s="71">
        <v>3092</v>
      </c>
      <c r="AJ302" s="71"/>
      <c r="AK302" s="71">
        <v>3092</v>
      </c>
      <c r="AL302" s="71"/>
      <c r="AM302" s="71"/>
      <c r="AN302" s="71">
        <v>3092</v>
      </c>
      <c r="AO302" s="71"/>
      <c r="AP302" s="71">
        <v>3092</v>
      </c>
      <c r="AQ302" s="71"/>
      <c r="AR302" s="71"/>
      <c r="AS302" s="71">
        <v>3092</v>
      </c>
      <c r="AT302" s="71"/>
      <c r="AU302" s="71">
        <v>3092</v>
      </c>
      <c r="AV302" s="71"/>
      <c r="AW302" s="71"/>
      <c r="AX302" s="79">
        <v>2885</v>
      </c>
      <c r="AY302" s="79">
        <v>2371.3000000000002</v>
      </c>
      <c r="AZ302" s="79"/>
      <c r="BA302" s="79"/>
      <c r="BB302" s="79">
        <v>2885</v>
      </c>
      <c r="BC302" s="79">
        <v>2371.3000000000002</v>
      </c>
      <c r="BD302" s="79"/>
      <c r="BE302" s="79"/>
      <c r="BF302" s="75"/>
      <c r="BG302" s="75"/>
      <c r="BH302" s="73">
        <v>3092</v>
      </c>
      <c r="BI302" s="73"/>
      <c r="BJ302" s="73">
        <v>3092</v>
      </c>
      <c r="BK302" s="73"/>
      <c r="BL302" s="73"/>
      <c r="BM302" s="73">
        <v>3092</v>
      </c>
      <c r="BN302" s="73"/>
      <c r="BO302" s="73">
        <v>3092</v>
      </c>
      <c r="BP302" s="73"/>
      <c r="BQ302" s="73"/>
      <c r="BR302" s="73">
        <v>3092</v>
      </c>
      <c r="BS302" s="73"/>
      <c r="BT302" s="73">
        <v>3092</v>
      </c>
      <c r="BU302" s="73"/>
      <c r="BV302" s="73"/>
      <c r="BW302" s="73">
        <v>3092</v>
      </c>
      <c r="BX302" s="73"/>
      <c r="BY302" s="73">
        <v>3092</v>
      </c>
      <c r="BZ302" s="73"/>
      <c r="CA302" s="73"/>
      <c r="CB302" s="74">
        <v>2885</v>
      </c>
      <c r="CC302" s="74"/>
      <c r="CD302" s="74">
        <v>2885</v>
      </c>
      <c r="CE302" s="74"/>
      <c r="CF302" s="74"/>
      <c r="CG302" s="73">
        <v>3092</v>
      </c>
      <c r="CH302" s="73"/>
      <c r="CI302" s="73">
        <v>3092</v>
      </c>
      <c r="CJ302" s="73"/>
      <c r="CK302" s="73"/>
      <c r="CL302" s="74">
        <v>3092</v>
      </c>
      <c r="CM302" s="74"/>
      <c r="CN302" s="74">
        <v>3092</v>
      </c>
      <c r="CO302" s="74"/>
      <c r="CP302" s="74"/>
      <c r="CQ302" s="74">
        <v>2885</v>
      </c>
      <c r="CR302" s="74"/>
      <c r="CS302" s="74">
        <v>2885</v>
      </c>
      <c r="CT302" s="73"/>
      <c r="CU302" s="73"/>
      <c r="CV302" s="71">
        <v>3092</v>
      </c>
      <c r="CW302" s="71"/>
      <c r="CX302" s="71">
        <v>3092</v>
      </c>
      <c r="CY302" s="71"/>
      <c r="CZ302" s="71"/>
      <c r="DA302" s="71">
        <v>3092</v>
      </c>
      <c r="DB302" s="71"/>
      <c r="DC302" s="71">
        <v>3092</v>
      </c>
      <c r="DD302" s="71"/>
      <c r="DE302" s="71"/>
      <c r="DF302" s="71" t="s">
        <v>82</v>
      </c>
      <c r="DH302" s="28"/>
    </row>
    <row r="303" spans="1:112" s="19" customFormat="1" ht="98.25" customHeight="1" x14ac:dyDescent="0.2">
      <c r="A303" s="72"/>
      <c r="B303" s="77"/>
      <c r="C303" s="72"/>
      <c r="D303" s="72"/>
      <c r="E303" s="72"/>
      <c r="F303" s="77"/>
      <c r="G303" s="77"/>
      <c r="H303" s="77"/>
      <c r="I303" s="24" t="s">
        <v>986</v>
      </c>
      <c r="J303" s="24" t="s">
        <v>305</v>
      </c>
      <c r="K303" s="24" t="s">
        <v>987</v>
      </c>
      <c r="L303" s="77"/>
      <c r="M303" s="77"/>
      <c r="N303" s="77"/>
      <c r="O303" s="24" t="s">
        <v>178</v>
      </c>
      <c r="P303" s="24" t="s">
        <v>876</v>
      </c>
      <c r="Q303" s="24" t="s">
        <v>180</v>
      </c>
      <c r="R303" s="77"/>
      <c r="S303" s="78"/>
      <c r="T303" s="76"/>
      <c r="U303" s="76"/>
      <c r="V303" s="76"/>
      <c r="W303" s="76"/>
      <c r="X303" s="76"/>
      <c r="Y303" s="76"/>
      <c r="Z303" s="76"/>
      <c r="AA303" s="76"/>
      <c r="AB303" s="76"/>
      <c r="AC303" s="76"/>
      <c r="AD303" s="71"/>
      <c r="AE303" s="71"/>
      <c r="AF303" s="71"/>
      <c r="AG303" s="71"/>
      <c r="AH303" s="71"/>
      <c r="AI303" s="71"/>
      <c r="AJ303" s="71"/>
      <c r="AK303" s="71"/>
      <c r="AL303" s="71"/>
      <c r="AM303" s="71"/>
      <c r="AN303" s="71"/>
      <c r="AO303" s="71"/>
      <c r="AP303" s="71"/>
      <c r="AQ303" s="71"/>
      <c r="AR303" s="71"/>
      <c r="AS303" s="71"/>
      <c r="AT303" s="71"/>
      <c r="AU303" s="71"/>
      <c r="AV303" s="71"/>
      <c r="AW303" s="71"/>
      <c r="AX303" s="79"/>
      <c r="AY303" s="79"/>
      <c r="AZ303" s="79"/>
      <c r="BA303" s="79"/>
      <c r="BB303" s="79"/>
      <c r="BC303" s="79"/>
      <c r="BD303" s="79"/>
      <c r="BE303" s="79"/>
      <c r="BF303" s="75"/>
      <c r="BG303" s="75"/>
      <c r="BH303" s="73"/>
      <c r="BI303" s="73"/>
      <c r="BJ303" s="73"/>
      <c r="BK303" s="73"/>
      <c r="BL303" s="73"/>
      <c r="BM303" s="73"/>
      <c r="BN303" s="73"/>
      <c r="BO303" s="73"/>
      <c r="BP303" s="73"/>
      <c r="BQ303" s="73"/>
      <c r="BR303" s="73"/>
      <c r="BS303" s="73"/>
      <c r="BT303" s="73"/>
      <c r="BU303" s="73"/>
      <c r="BV303" s="73"/>
      <c r="BW303" s="73"/>
      <c r="BX303" s="73"/>
      <c r="BY303" s="73"/>
      <c r="BZ303" s="73"/>
      <c r="CA303" s="73"/>
      <c r="CB303" s="74"/>
      <c r="CC303" s="74"/>
      <c r="CD303" s="74"/>
      <c r="CE303" s="74"/>
      <c r="CF303" s="74"/>
      <c r="CG303" s="73"/>
      <c r="CH303" s="73"/>
      <c r="CI303" s="73"/>
      <c r="CJ303" s="73"/>
      <c r="CK303" s="73"/>
      <c r="CL303" s="74"/>
      <c r="CM303" s="74"/>
      <c r="CN303" s="74"/>
      <c r="CO303" s="74"/>
      <c r="CP303" s="74"/>
      <c r="CQ303" s="74"/>
      <c r="CR303" s="74"/>
      <c r="CS303" s="74"/>
      <c r="CT303" s="73"/>
      <c r="CU303" s="73"/>
      <c r="CV303" s="71"/>
      <c r="CW303" s="71"/>
      <c r="CX303" s="71"/>
      <c r="CY303" s="71"/>
      <c r="CZ303" s="71"/>
      <c r="DA303" s="71"/>
      <c r="DB303" s="71"/>
      <c r="DC303" s="71"/>
      <c r="DD303" s="71"/>
      <c r="DE303" s="71"/>
      <c r="DF303" s="71"/>
      <c r="DH303" s="28"/>
    </row>
    <row r="304" spans="1:112" s="19" customFormat="1" ht="98.25" customHeight="1" x14ac:dyDescent="0.2">
      <c r="A304" s="72" t="s">
        <v>988</v>
      </c>
      <c r="B304" s="77" t="s">
        <v>989</v>
      </c>
      <c r="C304" s="24" t="s">
        <v>895</v>
      </c>
      <c r="D304" s="24" t="s">
        <v>990</v>
      </c>
      <c r="E304" s="24" t="s">
        <v>897</v>
      </c>
      <c r="F304" s="77"/>
      <c r="G304" s="77"/>
      <c r="H304" s="77"/>
      <c r="I304" s="77"/>
      <c r="J304" s="77"/>
      <c r="K304" s="77"/>
      <c r="L304" s="77"/>
      <c r="M304" s="77"/>
      <c r="N304" s="77"/>
      <c r="O304" s="24" t="s">
        <v>991</v>
      </c>
      <c r="P304" s="24" t="s">
        <v>78</v>
      </c>
      <c r="Q304" s="24" t="s">
        <v>79</v>
      </c>
      <c r="R304" s="77" t="s">
        <v>898</v>
      </c>
      <c r="S304" s="78" t="s">
        <v>992</v>
      </c>
      <c r="T304" s="76">
        <v>191</v>
      </c>
      <c r="U304" s="76">
        <v>163.95</v>
      </c>
      <c r="V304" s="76"/>
      <c r="W304" s="76"/>
      <c r="X304" s="76">
        <v>191</v>
      </c>
      <c r="Y304" s="76">
        <v>163.95</v>
      </c>
      <c r="Z304" s="76"/>
      <c r="AA304" s="76"/>
      <c r="AB304" s="76"/>
      <c r="AC304" s="76"/>
      <c r="AD304" s="71">
        <v>572</v>
      </c>
      <c r="AE304" s="71"/>
      <c r="AF304" s="71">
        <v>572</v>
      </c>
      <c r="AG304" s="71"/>
      <c r="AH304" s="71"/>
      <c r="AI304" s="71">
        <v>386</v>
      </c>
      <c r="AJ304" s="71"/>
      <c r="AK304" s="71">
        <v>386</v>
      </c>
      <c r="AL304" s="71"/>
      <c r="AM304" s="71"/>
      <c r="AN304" s="71">
        <v>386</v>
      </c>
      <c r="AO304" s="71"/>
      <c r="AP304" s="71">
        <v>386</v>
      </c>
      <c r="AQ304" s="71"/>
      <c r="AR304" s="71"/>
      <c r="AS304" s="71">
        <v>386</v>
      </c>
      <c r="AT304" s="71"/>
      <c r="AU304" s="71">
        <v>386</v>
      </c>
      <c r="AV304" s="71"/>
      <c r="AW304" s="71"/>
      <c r="AX304" s="79">
        <v>191</v>
      </c>
      <c r="AY304" s="79">
        <v>163.95</v>
      </c>
      <c r="AZ304" s="79"/>
      <c r="BA304" s="79"/>
      <c r="BB304" s="79">
        <v>191</v>
      </c>
      <c r="BC304" s="79">
        <v>163.95</v>
      </c>
      <c r="BD304" s="79"/>
      <c r="BE304" s="79"/>
      <c r="BF304" s="75"/>
      <c r="BG304" s="75"/>
      <c r="BH304" s="73">
        <v>572</v>
      </c>
      <c r="BI304" s="73"/>
      <c r="BJ304" s="73">
        <v>572</v>
      </c>
      <c r="BK304" s="73"/>
      <c r="BL304" s="73"/>
      <c r="BM304" s="73">
        <v>386</v>
      </c>
      <c r="BN304" s="73"/>
      <c r="BO304" s="73">
        <v>386</v>
      </c>
      <c r="BP304" s="73"/>
      <c r="BQ304" s="73"/>
      <c r="BR304" s="73">
        <v>386</v>
      </c>
      <c r="BS304" s="73"/>
      <c r="BT304" s="73">
        <v>386</v>
      </c>
      <c r="BU304" s="73"/>
      <c r="BV304" s="73"/>
      <c r="BW304" s="73">
        <v>386</v>
      </c>
      <c r="BX304" s="73"/>
      <c r="BY304" s="73">
        <v>386</v>
      </c>
      <c r="BZ304" s="73"/>
      <c r="CA304" s="73"/>
      <c r="CB304" s="74">
        <v>191</v>
      </c>
      <c r="CC304" s="74"/>
      <c r="CD304" s="74">
        <v>191</v>
      </c>
      <c r="CE304" s="74"/>
      <c r="CF304" s="74"/>
      <c r="CG304" s="73">
        <v>572</v>
      </c>
      <c r="CH304" s="73"/>
      <c r="CI304" s="73">
        <v>572</v>
      </c>
      <c r="CJ304" s="73"/>
      <c r="CK304" s="73"/>
      <c r="CL304" s="73">
        <v>386</v>
      </c>
      <c r="CM304" s="73"/>
      <c r="CN304" s="73">
        <v>386</v>
      </c>
      <c r="CO304" s="73"/>
      <c r="CP304" s="73"/>
      <c r="CQ304" s="73">
        <v>191</v>
      </c>
      <c r="CR304" s="73"/>
      <c r="CS304" s="73">
        <v>191</v>
      </c>
      <c r="CT304" s="73"/>
      <c r="CU304" s="73"/>
      <c r="CV304" s="71">
        <v>572</v>
      </c>
      <c r="CW304" s="71"/>
      <c r="CX304" s="71">
        <v>572</v>
      </c>
      <c r="CY304" s="71"/>
      <c r="CZ304" s="71"/>
      <c r="DA304" s="71">
        <v>386</v>
      </c>
      <c r="DB304" s="71"/>
      <c r="DC304" s="71">
        <v>386</v>
      </c>
      <c r="DD304" s="71"/>
      <c r="DE304" s="71"/>
      <c r="DF304" s="71" t="s">
        <v>82</v>
      </c>
      <c r="DH304" s="28"/>
    </row>
    <row r="305" spans="1:112" s="19" customFormat="1" ht="98.25" customHeight="1" x14ac:dyDescent="0.2">
      <c r="A305" s="72"/>
      <c r="B305" s="77"/>
      <c r="C305" s="24" t="s">
        <v>900</v>
      </c>
      <c r="D305" s="24" t="s">
        <v>993</v>
      </c>
      <c r="E305" s="24" t="s">
        <v>902</v>
      </c>
      <c r="F305" s="77"/>
      <c r="G305" s="77"/>
      <c r="H305" s="77"/>
      <c r="I305" s="77"/>
      <c r="J305" s="77"/>
      <c r="K305" s="77"/>
      <c r="L305" s="77"/>
      <c r="M305" s="77"/>
      <c r="N305" s="77"/>
      <c r="O305" s="24" t="s">
        <v>178</v>
      </c>
      <c r="P305" s="24" t="s">
        <v>876</v>
      </c>
      <c r="Q305" s="24" t="s">
        <v>180</v>
      </c>
      <c r="R305" s="77"/>
      <c r="S305" s="78"/>
      <c r="T305" s="76"/>
      <c r="U305" s="76"/>
      <c r="V305" s="76"/>
      <c r="W305" s="76"/>
      <c r="X305" s="76"/>
      <c r="Y305" s="76"/>
      <c r="Z305" s="76"/>
      <c r="AA305" s="76"/>
      <c r="AB305" s="76"/>
      <c r="AC305" s="76"/>
      <c r="AD305" s="71"/>
      <c r="AE305" s="71"/>
      <c r="AF305" s="71"/>
      <c r="AG305" s="71"/>
      <c r="AH305" s="71"/>
      <c r="AI305" s="71"/>
      <c r="AJ305" s="71"/>
      <c r="AK305" s="71"/>
      <c r="AL305" s="71"/>
      <c r="AM305" s="71"/>
      <c r="AN305" s="71"/>
      <c r="AO305" s="71"/>
      <c r="AP305" s="71"/>
      <c r="AQ305" s="71"/>
      <c r="AR305" s="71"/>
      <c r="AS305" s="71"/>
      <c r="AT305" s="71"/>
      <c r="AU305" s="71"/>
      <c r="AV305" s="71"/>
      <c r="AW305" s="71"/>
      <c r="AX305" s="79"/>
      <c r="AY305" s="79"/>
      <c r="AZ305" s="79"/>
      <c r="BA305" s="79"/>
      <c r="BB305" s="79"/>
      <c r="BC305" s="79"/>
      <c r="BD305" s="79"/>
      <c r="BE305" s="79"/>
      <c r="BF305" s="75"/>
      <c r="BG305" s="75"/>
      <c r="BH305" s="73"/>
      <c r="BI305" s="73"/>
      <c r="BJ305" s="73"/>
      <c r="BK305" s="73"/>
      <c r="BL305" s="73"/>
      <c r="BM305" s="73"/>
      <c r="BN305" s="73"/>
      <c r="BO305" s="73"/>
      <c r="BP305" s="73"/>
      <c r="BQ305" s="73"/>
      <c r="BR305" s="73"/>
      <c r="BS305" s="73"/>
      <c r="BT305" s="73"/>
      <c r="BU305" s="73"/>
      <c r="BV305" s="73"/>
      <c r="BW305" s="73"/>
      <c r="BX305" s="73"/>
      <c r="BY305" s="73"/>
      <c r="BZ305" s="73"/>
      <c r="CA305" s="73"/>
      <c r="CB305" s="74"/>
      <c r="CC305" s="74"/>
      <c r="CD305" s="74"/>
      <c r="CE305" s="74"/>
      <c r="CF305" s="74"/>
      <c r="CG305" s="73"/>
      <c r="CH305" s="73"/>
      <c r="CI305" s="73"/>
      <c r="CJ305" s="73"/>
      <c r="CK305" s="73"/>
      <c r="CL305" s="73"/>
      <c r="CM305" s="73"/>
      <c r="CN305" s="73"/>
      <c r="CO305" s="73"/>
      <c r="CP305" s="73"/>
      <c r="CQ305" s="73"/>
      <c r="CR305" s="73"/>
      <c r="CS305" s="73"/>
      <c r="CT305" s="73"/>
      <c r="CU305" s="73"/>
      <c r="CV305" s="71"/>
      <c r="CW305" s="71"/>
      <c r="CX305" s="71"/>
      <c r="CY305" s="71"/>
      <c r="CZ305" s="71"/>
      <c r="DA305" s="71"/>
      <c r="DB305" s="71"/>
      <c r="DC305" s="71"/>
      <c r="DD305" s="71"/>
      <c r="DE305" s="71"/>
      <c r="DF305" s="71"/>
      <c r="DH305" s="28"/>
    </row>
    <row r="306" spans="1:112" s="19" customFormat="1" ht="98.25" customHeight="1" x14ac:dyDescent="0.2">
      <c r="A306" s="24" t="s">
        <v>994</v>
      </c>
      <c r="B306" s="23" t="s">
        <v>995</v>
      </c>
      <c r="C306" s="23"/>
      <c r="D306" s="23"/>
      <c r="E306" s="23"/>
      <c r="F306" s="23"/>
      <c r="G306" s="23"/>
      <c r="H306" s="23"/>
      <c r="I306" s="23"/>
      <c r="J306" s="23"/>
      <c r="K306" s="23"/>
      <c r="L306" s="23"/>
      <c r="M306" s="23"/>
      <c r="N306" s="23"/>
      <c r="O306" s="23"/>
      <c r="P306" s="23"/>
      <c r="Q306" s="23"/>
      <c r="R306" s="23" t="s">
        <v>46</v>
      </c>
      <c r="S306" s="23"/>
      <c r="T306" s="25">
        <v>0</v>
      </c>
      <c r="U306" s="25">
        <v>0</v>
      </c>
      <c r="V306" s="25"/>
      <c r="W306" s="25"/>
      <c r="X306" s="25"/>
      <c r="Y306" s="25"/>
      <c r="Z306" s="25"/>
      <c r="AA306" s="25"/>
      <c r="AB306" s="25"/>
      <c r="AC306" s="25"/>
      <c r="AD306" s="27">
        <v>0</v>
      </c>
      <c r="AE306" s="27"/>
      <c r="AF306" s="27"/>
      <c r="AG306" s="27"/>
      <c r="AH306" s="27"/>
      <c r="AI306" s="27">
        <v>0</v>
      </c>
      <c r="AJ306" s="27"/>
      <c r="AK306" s="27"/>
      <c r="AL306" s="27"/>
      <c r="AM306" s="27"/>
      <c r="AN306" s="27">
        <v>0</v>
      </c>
      <c r="AO306" s="27"/>
      <c r="AP306" s="27"/>
      <c r="AQ306" s="27"/>
      <c r="AR306" s="27"/>
      <c r="AS306" s="27">
        <v>0</v>
      </c>
      <c r="AT306" s="27"/>
      <c r="AU306" s="27"/>
      <c r="AV306" s="27"/>
      <c r="AW306" s="27"/>
      <c r="AX306" s="35">
        <v>0</v>
      </c>
      <c r="AY306" s="35">
        <v>0</v>
      </c>
      <c r="AZ306" s="35"/>
      <c r="BA306" s="35"/>
      <c r="BB306" s="35"/>
      <c r="BC306" s="35"/>
      <c r="BD306" s="35"/>
      <c r="BE306" s="35"/>
      <c r="BF306" s="35"/>
      <c r="BG306" s="35"/>
      <c r="BH306" s="36">
        <v>0</v>
      </c>
      <c r="BI306" s="36"/>
      <c r="BJ306" s="36"/>
      <c r="BK306" s="36"/>
      <c r="BL306" s="36"/>
      <c r="BM306" s="36">
        <v>0</v>
      </c>
      <c r="BN306" s="36"/>
      <c r="BO306" s="36"/>
      <c r="BP306" s="36"/>
      <c r="BQ306" s="36"/>
      <c r="BR306" s="36">
        <v>0</v>
      </c>
      <c r="BS306" s="36"/>
      <c r="BT306" s="36"/>
      <c r="BU306" s="36"/>
      <c r="BV306" s="36"/>
      <c r="BW306" s="36">
        <v>0</v>
      </c>
      <c r="BX306" s="36"/>
      <c r="BY306" s="36"/>
      <c r="BZ306" s="36"/>
      <c r="CA306" s="36"/>
      <c r="CB306" s="37">
        <v>0</v>
      </c>
      <c r="CC306" s="37"/>
      <c r="CD306" s="37"/>
      <c r="CE306" s="37"/>
      <c r="CF306" s="37"/>
      <c r="CG306" s="36">
        <v>0</v>
      </c>
      <c r="CH306" s="36"/>
      <c r="CI306" s="36"/>
      <c r="CJ306" s="36"/>
      <c r="CK306" s="36"/>
      <c r="CL306" s="36">
        <v>0</v>
      </c>
      <c r="CM306" s="36"/>
      <c r="CN306" s="36"/>
      <c r="CO306" s="36"/>
      <c r="CP306" s="36"/>
      <c r="CQ306" s="36">
        <v>0</v>
      </c>
      <c r="CR306" s="36"/>
      <c r="CS306" s="36"/>
      <c r="CT306" s="36"/>
      <c r="CU306" s="36"/>
      <c r="CV306" s="27">
        <v>0</v>
      </c>
      <c r="CW306" s="27"/>
      <c r="CX306" s="27"/>
      <c r="CY306" s="27"/>
      <c r="CZ306" s="27"/>
      <c r="DA306" s="27">
        <v>0</v>
      </c>
      <c r="DB306" s="27"/>
      <c r="DC306" s="27"/>
      <c r="DD306" s="27"/>
      <c r="DE306" s="27"/>
      <c r="DF306" s="27"/>
      <c r="DH306" s="28"/>
    </row>
    <row r="307" spans="1:112" s="19" customFormat="1" ht="98.25" customHeight="1" x14ac:dyDescent="0.2">
      <c r="A307" s="24" t="s">
        <v>996</v>
      </c>
      <c r="B307" s="23" t="s">
        <v>997</v>
      </c>
      <c r="C307" s="23"/>
      <c r="D307" s="23"/>
      <c r="E307" s="23"/>
      <c r="F307" s="23"/>
      <c r="G307" s="23"/>
      <c r="H307" s="23"/>
      <c r="I307" s="23"/>
      <c r="J307" s="23"/>
      <c r="K307" s="23"/>
      <c r="L307" s="23"/>
      <c r="M307" s="23"/>
      <c r="N307" s="23"/>
      <c r="O307" s="23"/>
      <c r="P307" s="23"/>
      <c r="Q307" s="23"/>
      <c r="R307" s="23"/>
      <c r="S307" s="23"/>
      <c r="T307" s="25">
        <v>19906.88</v>
      </c>
      <c r="U307" s="25">
        <v>19789.07</v>
      </c>
      <c r="V307" s="25">
        <v>0</v>
      </c>
      <c r="W307" s="25">
        <v>0</v>
      </c>
      <c r="X307" s="25">
        <v>0</v>
      </c>
      <c r="Y307" s="25">
        <v>0</v>
      </c>
      <c r="Z307" s="25">
        <v>0</v>
      </c>
      <c r="AA307" s="25">
        <v>0</v>
      </c>
      <c r="AB307" s="25">
        <v>19906.88</v>
      </c>
      <c r="AC307" s="25">
        <v>19789.07</v>
      </c>
      <c r="AD307" s="27">
        <v>18438.259999999998</v>
      </c>
      <c r="AE307" s="27">
        <v>0</v>
      </c>
      <c r="AF307" s="27">
        <v>0</v>
      </c>
      <c r="AG307" s="27">
        <v>0</v>
      </c>
      <c r="AH307" s="27">
        <v>18438.259999999998</v>
      </c>
      <c r="AI307" s="27">
        <v>16793.16</v>
      </c>
      <c r="AJ307" s="27">
        <v>0</v>
      </c>
      <c r="AK307" s="27">
        <v>0</v>
      </c>
      <c r="AL307" s="27">
        <v>0</v>
      </c>
      <c r="AM307" s="27">
        <v>16793.16</v>
      </c>
      <c r="AN307" s="27">
        <v>16793.16</v>
      </c>
      <c r="AO307" s="27">
        <v>0</v>
      </c>
      <c r="AP307" s="27">
        <v>0</v>
      </c>
      <c r="AQ307" s="27" t="s">
        <v>81</v>
      </c>
      <c r="AR307" s="27">
        <v>16793.16</v>
      </c>
      <c r="AS307" s="27">
        <v>16793.16</v>
      </c>
      <c r="AT307" s="27">
        <v>0</v>
      </c>
      <c r="AU307" s="27">
        <v>0</v>
      </c>
      <c r="AV307" s="27">
        <v>0</v>
      </c>
      <c r="AW307" s="27">
        <v>16793.16</v>
      </c>
      <c r="AX307" s="35">
        <f t="shared" ref="AX307:DE307" si="17">SUM(AX308:AX330)</f>
        <v>6625.7</v>
      </c>
      <c r="AY307" s="35">
        <f t="shared" si="17"/>
        <v>6512.5999999999995</v>
      </c>
      <c r="AZ307" s="35">
        <f t="shared" si="17"/>
        <v>0</v>
      </c>
      <c r="BA307" s="35">
        <f t="shared" si="17"/>
        <v>0</v>
      </c>
      <c r="BB307" s="35">
        <f t="shared" si="17"/>
        <v>0</v>
      </c>
      <c r="BC307" s="35">
        <f t="shared" si="17"/>
        <v>0</v>
      </c>
      <c r="BD307" s="35">
        <f t="shared" si="17"/>
        <v>0</v>
      </c>
      <c r="BE307" s="35">
        <f t="shared" si="17"/>
        <v>0</v>
      </c>
      <c r="BF307" s="35">
        <f t="shared" si="17"/>
        <v>6625.7</v>
      </c>
      <c r="BG307" s="35">
        <f t="shared" si="17"/>
        <v>6512.5999999999995</v>
      </c>
      <c r="BH307" s="26">
        <f t="shared" si="17"/>
        <v>16412.559999999998</v>
      </c>
      <c r="BI307" s="26">
        <f t="shared" si="17"/>
        <v>0</v>
      </c>
      <c r="BJ307" s="26">
        <f t="shared" si="17"/>
        <v>0</v>
      </c>
      <c r="BK307" s="26">
        <f t="shared" si="17"/>
        <v>0</v>
      </c>
      <c r="BL307" s="26">
        <f t="shared" si="17"/>
        <v>16412.559999999998</v>
      </c>
      <c r="BM307" s="26">
        <f t="shared" si="17"/>
        <v>16793.160000000003</v>
      </c>
      <c r="BN307" s="26">
        <f t="shared" si="17"/>
        <v>0</v>
      </c>
      <c r="BO307" s="26">
        <f t="shared" si="17"/>
        <v>0</v>
      </c>
      <c r="BP307" s="26">
        <f t="shared" si="17"/>
        <v>0</v>
      </c>
      <c r="BQ307" s="26">
        <f t="shared" si="17"/>
        <v>16793.160000000003</v>
      </c>
      <c r="BR307" s="26">
        <f t="shared" si="17"/>
        <v>16793.160000000003</v>
      </c>
      <c r="BS307" s="26">
        <f t="shared" si="17"/>
        <v>0</v>
      </c>
      <c r="BT307" s="26">
        <f t="shared" si="17"/>
        <v>0</v>
      </c>
      <c r="BU307" s="26">
        <f t="shared" si="17"/>
        <v>0</v>
      </c>
      <c r="BV307" s="26">
        <f t="shared" si="17"/>
        <v>16793.160000000003</v>
      </c>
      <c r="BW307" s="26">
        <f t="shared" si="17"/>
        <v>16793.160000000003</v>
      </c>
      <c r="BX307" s="26">
        <f t="shared" si="17"/>
        <v>0</v>
      </c>
      <c r="BY307" s="26">
        <f t="shared" si="17"/>
        <v>0</v>
      </c>
      <c r="BZ307" s="26">
        <f t="shared" si="17"/>
        <v>0</v>
      </c>
      <c r="CA307" s="26">
        <f t="shared" si="17"/>
        <v>16793.160000000003</v>
      </c>
      <c r="CB307" s="26">
        <f t="shared" si="17"/>
        <v>19906.88</v>
      </c>
      <c r="CC307" s="26">
        <f t="shared" si="17"/>
        <v>0</v>
      </c>
      <c r="CD307" s="26">
        <f t="shared" si="17"/>
        <v>0</v>
      </c>
      <c r="CE307" s="26">
        <f t="shared" si="17"/>
        <v>0</v>
      </c>
      <c r="CF307" s="26">
        <f t="shared" si="17"/>
        <v>19906.88</v>
      </c>
      <c r="CG307" s="26">
        <f t="shared" si="17"/>
        <v>18438.260000000002</v>
      </c>
      <c r="CH307" s="26">
        <f t="shared" si="17"/>
        <v>0</v>
      </c>
      <c r="CI307" s="26">
        <f t="shared" si="17"/>
        <v>0</v>
      </c>
      <c r="CJ307" s="26">
        <f t="shared" si="17"/>
        <v>0</v>
      </c>
      <c r="CK307" s="26">
        <f t="shared" si="17"/>
        <v>18438.260000000002</v>
      </c>
      <c r="CL307" s="26">
        <f t="shared" si="17"/>
        <v>16793.160000000003</v>
      </c>
      <c r="CM307" s="26">
        <f t="shared" si="17"/>
        <v>0</v>
      </c>
      <c r="CN307" s="26">
        <f t="shared" si="17"/>
        <v>0</v>
      </c>
      <c r="CO307" s="26">
        <f t="shared" si="17"/>
        <v>0</v>
      </c>
      <c r="CP307" s="26">
        <f t="shared" si="17"/>
        <v>16793.160000000003</v>
      </c>
      <c r="CQ307" s="26">
        <f t="shared" si="17"/>
        <v>6625.7</v>
      </c>
      <c r="CR307" s="26">
        <f t="shared" si="17"/>
        <v>0</v>
      </c>
      <c r="CS307" s="26">
        <f t="shared" si="17"/>
        <v>0</v>
      </c>
      <c r="CT307" s="26">
        <f t="shared" si="17"/>
        <v>0</v>
      </c>
      <c r="CU307" s="26">
        <f t="shared" si="17"/>
        <v>6625.7</v>
      </c>
      <c r="CV307" s="26">
        <f t="shared" si="17"/>
        <v>16412.559999999998</v>
      </c>
      <c r="CW307" s="26">
        <f t="shared" si="17"/>
        <v>0</v>
      </c>
      <c r="CX307" s="26">
        <f t="shared" si="17"/>
        <v>0</v>
      </c>
      <c r="CY307" s="26">
        <f t="shared" si="17"/>
        <v>0</v>
      </c>
      <c r="CZ307" s="26">
        <f t="shared" si="17"/>
        <v>16412.559999999998</v>
      </c>
      <c r="DA307" s="26">
        <f t="shared" si="17"/>
        <v>16793.160000000003</v>
      </c>
      <c r="DB307" s="26">
        <f t="shared" si="17"/>
        <v>0</v>
      </c>
      <c r="DC307" s="26">
        <f t="shared" si="17"/>
        <v>0</v>
      </c>
      <c r="DD307" s="26">
        <f t="shared" si="17"/>
        <v>0</v>
      </c>
      <c r="DE307" s="26">
        <f t="shared" si="17"/>
        <v>16793.160000000003</v>
      </c>
      <c r="DF307" s="27"/>
      <c r="DH307" s="28"/>
    </row>
    <row r="308" spans="1:112" s="19" customFormat="1" ht="98.25" customHeight="1" x14ac:dyDescent="0.2">
      <c r="A308" s="72" t="s">
        <v>998</v>
      </c>
      <c r="B308" s="77" t="s">
        <v>999</v>
      </c>
      <c r="C308" s="24" t="s">
        <v>895</v>
      </c>
      <c r="D308" s="24" t="s">
        <v>1000</v>
      </c>
      <c r="E308" s="24" t="s">
        <v>897</v>
      </c>
      <c r="F308" s="77"/>
      <c r="G308" s="77"/>
      <c r="H308" s="77"/>
      <c r="I308" s="72" t="s">
        <v>242</v>
      </c>
      <c r="J308" s="72" t="s">
        <v>1001</v>
      </c>
      <c r="K308" s="72" t="s">
        <v>244</v>
      </c>
      <c r="L308" s="77"/>
      <c r="M308" s="77"/>
      <c r="N308" s="77"/>
      <c r="O308" s="24" t="s">
        <v>245</v>
      </c>
      <c r="P308" s="24" t="s">
        <v>78</v>
      </c>
      <c r="Q308" s="24" t="s">
        <v>246</v>
      </c>
      <c r="R308" s="77"/>
      <c r="S308" s="77" t="s">
        <v>1002</v>
      </c>
      <c r="T308" s="76">
        <v>3655.4</v>
      </c>
      <c r="U308" s="76">
        <v>3542.72</v>
      </c>
      <c r="V308" s="76">
        <v>0</v>
      </c>
      <c r="W308" s="76">
        <v>0</v>
      </c>
      <c r="X308" s="76">
        <v>0</v>
      </c>
      <c r="Y308" s="76">
        <v>0</v>
      </c>
      <c r="Z308" s="76">
        <v>0</v>
      </c>
      <c r="AA308" s="76">
        <v>0</v>
      </c>
      <c r="AB308" s="76">
        <v>3655.4</v>
      </c>
      <c r="AC308" s="76">
        <v>3542.72</v>
      </c>
      <c r="AD308" s="71">
        <v>4585.5</v>
      </c>
      <c r="AE308" s="71">
        <v>0</v>
      </c>
      <c r="AF308" s="71">
        <v>0</v>
      </c>
      <c r="AG308" s="71">
        <v>0</v>
      </c>
      <c r="AH308" s="71">
        <v>4585.5</v>
      </c>
      <c r="AI308" s="71">
        <v>4585.5</v>
      </c>
      <c r="AJ308" s="71">
        <v>0</v>
      </c>
      <c r="AK308" s="71">
        <v>0</v>
      </c>
      <c r="AL308" s="71">
        <v>0</v>
      </c>
      <c r="AM308" s="71">
        <v>4585.5</v>
      </c>
      <c r="AN308" s="71">
        <v>4585.5</v>
      </c>
      <c r="AO308" s="71">
        <v>0</v>
      </c>
      <c r="AP308" s="71">
        <v>0</v>
      </c>
      <c r="AQ308" s="71" t="s">
        <v>81</v>
      </c>
      <c r="AR308" s="71">
        <v>4585.5</v>
      </c>
      <c r="AS308" s="71">
        <v>4585.5</v>
      </c>
      <c r="AT308" s="71">
        <v>0</v>
      </c>
      <c r="AU308" s="71">
        <v>0</v>
      </c>
      <c r="AV308" s="71">
        <v>0</v>
      </c>
      <c r="AW308" s="71">
        <v>4585.5</v>
      </c>
      <c r="AX308" s="79">
        <v>3655.4</v>
      </c>
      <c r="AY308" s="79">
        <v>3542.7</v>
      </c>
      <c r="AZ308" s="79">
        <v>0</v>
      </c>
      <c r="BA308" s="79">
        <v>0</v>
      </c>
      <c r="BB308" s="79">
        <v>0</v>
      </c>
      <c r="BC308" s="79">
        <v>0</v>
      </c>
      <c r="BD308" s="79">
        <v>0</v>
      </c>
      <c r="BE308" s="79">
        <v>0</v>
      </c>
      <c r="BF308" s="79">
        <v>3655.4</v>
      </c>
      <c r="BG308" s="79">
        <v>3542.7</v>
      </c>
      <c r="BH308" s="74">
        <v>4585.5</v>
      </c>
      <c r="BI308" s="74">
        <v>0</v>
      </c>
      <c r="BJ308" s="74">
        <v>0</v>
      </c>
      <c r="BK308" s="74">
        <v>0</v>
      </c>
      <c r="BL308" s="74">
        <v>4585.5</v>
      </c>
      <c r="BM308" s="74">
        <v>4585.5</v>
      </c>
      <c r="BN308" s="74">
        <v>0</v>
      </c>
      <c r="BO308" s="74">
        <v>0</v>
      </c>
      <c r="BP308" s="74">
        <v>0</v>
      </c>
      <c r="BQ308" s="74">
        <v>4585.5</v>
      </c>
      <c r="BR308" s="74">
        <v>4585.5</v>
      </c>
      <c r="BS308" s="74">
        <v>0</v>
      </c>
      <c r="BT308" s="74">
        <v>0</v>
      </c>
      <c r="BU308" s="74">
        <v>0</v>
      </c>
      <c r="BV308" s="74">
        <v>4585.5</v>
      </c>
      <c r="BW308" s="74">
        <v>4585.5</v>
      </c>
      <c r="BX308" s="74">
        <v>0</v>
      </c>
      <c r="BY308" s="74">
        <v>0</v>
      </c>
      <c r="BZ308" s="74">
        <v>0</v>
      </c>
      <c r="CA308" s="74">
        <v>4585.5</v>
      </c>
      <c r="CB308" s="74">
        <v>3655.4</v>
      </c>
      <c r="CC308" s="74">
        <v>0</v>
      </c>
      <c r="CD308" s="74">
        <v>0</v>
      </c>
      <c r="CE308" s="74">
        <v>0</v>
      </c>
      <c r="CF308" s="74">
        <v>3655.4</v>
      </c>
      <c r="CG308" s="74">
        <v>4585.5</v>
      </c>
      <c r="CH308" s="74">
        <v>0</v>
      </c>
      <c r="CI308" s="74">
        <v>0</v>
      </c>
      <c r="CJ308" s="74">
        <v>0</v>
      </c>
      <c r="CK308" s="74">
        <v>4585.5</v>
      </c>
      <c r="CL308" s="74">
        <v>4585.5</v>
      </c>
      <c r="CM308" s="74">
        <v>0</v>
      </c>
      <c r="CN308" s="74">
        <v>0</v>
      </c>
      <c r="CO308" s="74">
        <v>0</v>
      </c>
      <c r="CP308" s="74">
        <v>4585.5</v>
      </c>
      <c r="CQ308" s="74">
        <v>3655.4</v>
      </c>
      <c r="CR308" s="74">
        <v>0</v>
      </c>
      <c r="CS308" s="74">
        <v>0</v>
      </c>
      <c r="CT308" s="74">
        <v>0</v>
      </c>
      <c r="CU308" s="74">
        <v>3655.4</v>
      </c>
      <c r="CV308" s="71">
        <v>4585.5</v>
      </c>
      <c r="CW308" s="71">
        <v>0</v>
      </c>
      <c r="CX308" s="71">
        <v>0</v>
      </c>
      <c r="CY308" s="71">
        <v>0</v>
      </c>
      <c r="CZ308" s="71">
        <v>4585.5</v>
      </c>
      <c r="DA308" s="71">
        <v>4585.5</v>
      </c>
      <c r="DB308" s="71">
        <v>0</v>
      </c>
      <c r="DC308" s="71">
        <v>0</v>
      </c>
      <c r="DD308" s="71">
        <v>0</v>
      </c>
      <c r="DE308" s="71">
        <v>4585.5</v>
      </c>
      <c r="DF308" s="71" t="s">
        <v>82</v>
      </c>
      <c r="DH308" s="28"/>
    </row>
    <row r="309" spans="1:112" s="19" customFormat="1" ht="98.25" customHeight="1" x14ac:dyDescent="0.2">
      <c r="A309" s="72"/>
      <c r="B309" s="77"/>
      <c r="C309" s="24" t="s">
        <v>249</v>
      </c>
      <c r="D309" s="24" t="s">
        <v>1003</v>
      </c>
      <c r="E309" s="24" t="s">
        <v>250</v>
      </c>
      <c r="F309" s="77"/>
      <c r="G309" s="77"/>
      <c r="H309" s="77"/>
      <c r="I309" s="72"/>
      <c r="J309" s="72"/>
      <c r="K309" s="72"/>
      <c r="L309" s="77"/>
      <c r="M309" s="77"/>
      <c r="N309" s="77"/>
      <c r="O309" s="24" t="s">
        <v>178</v>
      </c>
      <c r="P309" s="24" t="s">
        <v>1004</v>
      </c>
      <c r="Q309" s="24" t="s">
        <v>180</v>
      </c>
      <c r="R309" s="77"/>
      <c r="S309" s="77"/>
      <c r="T309" s="76"/>
      <c r="U309" s="76"/>
      <c r="V309" s="76"/>
      <c r="W309" s="76"/>
      <c r="X309" s="76"/>
      <c r="Y309" s="76"/>
      <c r="Z309" s="76"/>
      <c r="AA309" s="76"/>
      <c r="AB309" s="76"/>
      <c r="AC309" s="76"/>
      <c r="AD309" s="71"/>
      <c r="AE309" s="71"/>
      <c r="AF309" s="71"/>
      <c r="AG309" s="71"/>
      <c r="AH309" s="71"/>
      <c r="AI309" s="71"/>
      <c r="AJ309" s="71"/>
      <c r="AK309" s="71"/>
      <c r="AL309" s="71"/>
      <c r="AM309" s="71"/>
      <c r="AN309" s="71"/>
      <c r="AO309" s="71"/>
      <c r="AP309" s="71"/>
      <c r="AQ309" s="71"/>
      <c r="AR309" s="71"/>
      <c r="AS309" s="71"/>
      <c r="AT309" s="71"/>
      <c r="AU309" s="71"/>
      <c r="AV309" s="71"/>
      <c r="AW309" s="71"/>
      <c r="AX309" s="79"/>
      <c r="AY309" s="79"/>
      <c r="AZ309" s="79"/>
      <c r="BA309" s="79"/>
      <c r="BB309" s="79"/>
      <c r="BC309" s="79"/>
      <c r="BD309" s="79"/>
      <c r="BE309" s="79"/>
      <c r="BF309" s="79"/>
      <c r="BG309" s="79"/>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1"/>
      <c r="CW309" s="71"/>
      <c r="CX309" s="71"/>
      <c r="CY309" s="71"/>
      <c r="CZ309" s="71"/>
      <c r="DA309" s="71"/>
      <c r="DB309" s="71"/>
      <c r="DC309" s="71"/>
      <c r="DD309" s="71"/>
      <c r="DE309" s="71"/>
      <c r="DF309" s="71"/>
      <c r="DH309" s="28"/>
    </row>
    <row r="310" spans="1:112" s="19" customFormat="1" ht="98.25" customHeight="1" x14ac:dyDescent="0.2">
      <c r="A310" s="72" t="s">
        <v>1005</v>
      </c>
      <c r="B310" s="77" t="s">
        <v>1006</v>
      </c>
      <c r="C310" s="72" t="s">
        <v>1007</v>
      </c>
      <c r="D310" s="72" t="s">
        <v>880</v>
      </c>
      <c r="E310" s="72" t="s">
        <v>1008</v>
      </c>
      <c r="F310" s="77"/>
      <c r="G310" s="77"/>
      <c r="H310" s="77"/>
      <c r="I310" s="72" t="s">
        <v>1009</v>
      </c>
      <c r="J310" s="72" t="s">
        <v>880</v>
      </c>
      <c r="K310" s="72" t="s">
        <v>1010</v>
      </c>
      <c r="L310" s="77"/>
      <c r="M310" s="77"/>
      <c r="N310" s="77"/>
      <c r="O310" s="24" t="s">
        <v>892</v>
      </c>
      <c r="P310" s="24" t="s">
        <v>78</v>
      </c>
      <c r="Q310" s="24" t="s">
        <v>79</v>
      </c>
      <c r="R310" s="77"/>
      <c r="S310" s="78" t="s">
        <v>783</v>
      </c>
      <c r="T310" s="76">
        <v>462.55</v>
      </c>
      <c r="U310" s="76">
        <v>462.53</v>
      </c>
      <c r="V310" s="76"/>
      <c r="W310" s="76"/>
      <c r="X310" s="76"/>
      <c r="Y310" s="76"/>
      <c r="Z310" s="76"/>
      <c r="AA310" s="76"/>
      <c r="AB310" s="76">
        <v>462.55</v>
      </c>
      <c r="AC310" s="76">
        <v>462.53</v>
      </c>
      <c r="AD310" s="71">
        <v>3184.4</v>
      </c>
      <c r="AE310" s="71"/>
      <c r="AF310" s="71"/>
      <c r="AG310" s="71"/>
      <c r="AH310" s="71">
        <v>3184.4</v>
      </c>
      <c r="AI310" s="71">
        <v>3184.4</v>
      </c>
      <c r="AJ310" s="71"/>
      <c r="AK310" s="71"/>
      <c r="AL310" s="71"/>
      <c r="AM310" s="71">
        <v>3184.4</v>
      </c>
      <c r="AN310" s="71">
        <v>3184.4</v>
      </c>
      <c r="AO310" s="71"/>
      <c r="AP310" s="71"/>
      <c r="AQ310" s="71"/>
      <c r="AR310" s="71">
        <v>3184.4</v>
      </c>
      <c r="AS310" s="71">
        <v>3184.4</v>
      </c>
      <c r="AT310" s="71"/>
      <c r="AU310" s="71"/>
      <c r="AV310" s="71"/>
      <c r="AW310" s="71">
        <v>3184.4</v>
      </c>
      <c r="AX310" s="79">
        <v>462.5</v>
      </c>
      <c r="AY310" s="79">
        <v>462.5</v>
      </c>
      <c r="AZ310" s="79"/>
      <c r="BA310" s="79"/>
      <c r="BB310" s="79"/>
      <c r="BC310" s="79"/>
      <c r="BD310" s="79"/>
      <c r="BE310" s="79"/>
      <c r="BF310" s="75">
        <v>462.5</v>
      </c>
      <c r="BG310" s="75">
        <v>462.5</v>
      </c>
      <c r="BH310" s="73">
        <v>3184.4</v>
      </c>
      <c r="BI310" s="73"/>
      <c r="BJ310" s="73"/>
      <c r="BK310" s="73"/>
      <c r="BL310" s="73">
        <v>3184.4</v>
      </c>
      <c r="BM310" s="73">
        <v>3184.4</v>
      </c>
      <c r="BN310" s="73"/>
      <c r="BO310" s="73"/>
      <c r="BP310" s="73"/>
      <c r="BQ310" s="73">
        <v>3184.4</v>
      </c>
      <c r="BR310" s="73">
        <v>3184.4</v>
      </c>
      <c r="BS310" s="73"/>
      <c r="BT310" s="73"/>
      <c r="BU310" s="73"/>
      <c r="BV310" s="73">
        <v>3184.4</v>
      </c>
      <c r="BW310" s="73">
        <v>3184.4</v>
      </c>
      <c r="BX310" s="73"/>
      <c r="BY310" s="73"/>
      <c r="BZ310" s="73"/>
      <c r="CA310" s="73">
        <v>3184.4</v>
      </c>
      <c r="CB310" s="74">
        <v>462.55</v>
      </c>
      <c r="CC310" s="74"/>
      <c r="CD310" s="74"/>
      <c r="CE310" s="74"/>
      <c r="CF310" s="74">
        <v>462.55</v>
      </c>
      <c r="CG310" s="73">
        <v>3184.4</v>
      </c>
      <c r="CH310" s="73"/>
      <c r="CI310" s="73"/>
      <c r="CJ310" s="73"/>
      <c r="CK310" s="73">
        <v>3184.4</v>
      </c>
      <c r="CL310" s="73">
        <v>3184.4</v>
      </c>
      <c r="CM310" s="73"/>
      <c r="CN310" s="73"/>
      <c r="CO310" s="73"/>
      <c r="CP310" s="73">
        <v>3184.4</v>
      </c>
      <c r="CQ310" s="73">
        <v>462.5</v>
      </c>
      <c r="CR310" s="73"/>
      <c r="CS310" s="73"/>
      <c r="CT310" s="73"/>
      <c r="CU310" s="73">
        <v>462.5</v>
      </c>
      <c r="CV310" s="71">
        <v>3184.4</v>
      </c>
      <c r="CW310" s="71"/>
      <c r="CX310" s="71"/>
      <c r="CY310" s="71"/>
      <c r="CZ310" s="71">
        <v>3184.4</v>
      </c>
      <c r="DA310" s="71">
        <v>3184.4</v>
      </c>
      <c r="DB310" s="71"/>
      <c r="DC310" s="71"/>
      <c r="DD310" s="71"/>
      <c r="DE310" s="71">
        <v>3184.4</v>
      </c>
      <c r="DF310" s="71" t="s">
        <v>82</v>
      </c>
      <c r="DH310" s="28"/>
    </row>
    <row r="311" spans="1:112" s="19" customFormat="1" ht="98.25" customHeight="1" x14ac:dyDescent="0.2">
      <c r="A311" s="72"/>
      <c r="B311" s="77"/>
      <c r="C311" s="72"/>
      <c r="D311" s="72"/>
      <c r="E311" s="72"/>
      <c r="F311" s="77"/>
      <c r="G311" s="77"/>
      <c r="H311" s="77"/>
      <c r="I311" s="72"/>
      <c r="J311" s="72"/>
      <c r="K311" s="72"/>
      <c r="L311" s="77"/>
      <c r="M311" s="77"/>
      <c r="N311" s="77"/>
      <c r="O311" s="24" t="s">
        <v>178</v>
      </c>
      <c r="P311" s="24" t="s">
        <v>1011</v>
      </c>
      <c r="Q311" s="24" t="s">
        <v>180</v>
      </c>
      <c r="R311" s="77"/>
      <c r="S311" s="78"/>
      <c r="T311" s="76"/>
      <c r="U311" s="76"/>
      <c r="V311" s="76"/>
      <c r="W311" s="76"/>
      <c r="X311" s="76"/>
      <c r="Y311" s="76"/>
      <c r="Z311" s="76"/>
      <c r="AA311" s="76"/>
      <c r="AB311" s="76"/>
      <c r="AC311" s="76"/>
      <c r="AD311" s="71"/>
      <c r="AE311" s="71"/>
      <c r="AF311" s="71"/>
      <c r="AG311" s="71"/>
      <c r="AH311" s="71"/>
      <c r="AI311" s="71"/>
      <c r="AJ311" s="71"/>
      <c r="AK311" s="71"/>
      <c r="AL311" s="71"/>
      <c r="AM311" s="71"/>
      <c r="AN311" s="71"/>
      <c r="AO311" s="71"/>
      <c r="AP311" s="71"/>
      <c r="AQ311" s="71"/>
      <c r="AR311" s="71"/>
      <c r="AS311" s="71"/>
      <c r="AT311" s="71"/>
      <c r="AU311" s="71"/>
      <c r="AV311" s="71"/>
      <c r="AW311" s="71"/>
      <c r="AX311" s="79"/>
      <c r="AY311" s="79"/>
      <c r="AZ311" s="79"/>
      <c r="BA311" s="79"/>
      <c r="BB311" s="79"/>
      <c r="BC311" s="79"/>
      <c r="BD311" s="79"/>
      <c r="BE311" s="79"/>
      <c r="BF311" s="75"/>
      <c r="BG311" s="75"/>
      <c r="BH311" s="73"/>
      <c r="BI311" s="73"/>
      <c r="BJ311" s="73"/>
      <c r="BK311" s="73"/>
      <c r="BL311" s="73"/>
      <c r="BM311" s="73"/>
      <c r="BN311" s="73"/>
      <c r="BO311" s="73"/>
      <c r="BP311" s="73"/>
      <c r="BQ311" s="73"/>
      <c r="BR311" s="73"/>
      <c r="BS311" s="73"/>
      <c r="BT311" s="73"/>
      <c r="BU311" s="73"/>
      <c r="BV311" s="73"/>
      <c r="BW311" s="73"/>
      <c r="BX311" s="73"/>
      <c r="BY311" s="73"/>
      <c r="BZ311" s="73"/>
      <c r="CA311" s="73"/>
      <c r="CB311" s="74"/>
      <c r="CC311" s="74"/>
      <c r="CD311" s="74"/>
      <c r="CE311" s="74"/>
      <c r="CF311" s="74"/>
      <c r="CG311" s="73"/>
      <c r="CH311" s="73"/>
      <c r="CI311" s="73"/>
      <c r="CJ311" s="73"/>
      <c r="CK311" s="73"/>
      <c r="CL311" s="73"/>
      <c r="CM311" s="73"/>
      <c r="CN311" s="73"/>
      <c r="CO311" s="73"/>
      <c r="CP311" s="73"/>
      <c r="CQ311" s="73"/>
      <c r="CR311" s="73"/>
      <c r="CS311" s="73"/>
      <c r="CT311" s="73"/>
      <c r="CU311" s="73"/>
      <c r="CV311" s="71"/>
      <c r="CW311" s="71"/>
      <c r="CX311" s="71"/>
      <c r="CY311" s="71"/>
      <c r="CZ311" s="71"/>
      <c r="DA311" s="71"/>
      <c r="DB311" s="71"/>
      <c r="DC311" s="71"/>
      <c r="DD311" s="71"/>
      <c r="DE311" s="71"/>
      <c r="DF311" s="71"/>
      <c r="DH311" s="28"/>
    </row>
    <row r="312" spans="1:112" s="19" customFormat="1" ht="98.25" customHeight="1" x14ac:dyDescent="0.2">
      <c r="A312" s="72" t="s">
        <v>1012</v>
      </c>
      <c r="B312" s="77" t="s">
        <v>1013</v>
      </c>
      <c r="C312" s="72" t="s">
        <v>895</v>
      </c>
      <c r="D312" s="72" t="s">
        <v>1014</v>
      </c>
      <c r="E312" s="72" t="s">
        <v>897</v>
      </c>
      <c r="F312" s="77"/>
      <c r="G312" s="77"/>
      <c r="H312" s="77"/>
      <c r="I312" s="24" t="s">
        <v>1015</v>
      </c>
      <c r="J312" s="24" t="s">
        <v>78</v>
      </c>
      <c r="K312" s="24" t="s">
        <v>1016</v>
      </c>
      <c r="L312" s="72" t="s">
        <v>1017</v>
      </c>
      <c r="M312" s="72" t="s">
        <v>90</v>
      </c>
      <c r="N312" s="72" t="s">
        <v>1018</v>
      </c>
      <c r="O312" s="24" t="s">
        <v>359</v>
      </c>
      <c r="P312" s="24" t="s">
        <v>78</v>
      </c>
      <c r="Q312" s="24" t="s">
        <v>79</v>
      </c>
      <c r="R312" s="77"/>
      <c r="S312" s="78" t="s">
        <v>783</v>
      </c>
      <c r="T312" s="76">
        <v>307.76</v>
      </c>
      <c r="U312" s="76">
        <v>307.64999999999998</v>
      </c>
      <c r="V312" s="76"/>
      <c r="W312" s="76"/>
      <c r="X312" s="76"/>
      <c r="Y312" s="76"/>
      <c r="Z312" s="76"/>
      <c r="AA312" s="76"/>
      <c r="AB312" s="76">
        <v>307.76</v>
      </c>
      <c r="AC312" s="76">
        <v>307.64999999999998</v>
      </c>
      <c r="AD312" s="71">
        <v>2438.1999999999998</v>
      </c>
      <c r="AE312" s="71"/>
      <c r="AF312" s="71"/>
      <c r="AG312" s="71"/>
      <c r="AH312" s="71">
        <v>2438.1999999999998</v>
      </c>
      <c r="AI312" s="71">
        <v>2886.3</v>
      </c>
      <c r="AJ312" s="71"/>
      <c r="AK312" s="71"/>
      <c r="AL312" s="71"/>
      <c r="AM312" s="71">
        <v>2886.3</v>
      </c>
      <c r="AN312" s="71">
        <v>2886.3</v>
      </c>
      <c r="AO312" s="71"/>
      <c r="AP312" s="71"/>
      <c r="AQ312" s="71"/>
      <c r="AR312" s="71">
        <v>2886.3</v>
      </c>
      <c r="AS312" s="71">
        <v>2886.3</v>
      </c>
      <c r="AT312" s="71"/>
      <c r="AU312" s="71"/>
      <c r="AV312" s="71"/>
      <c r="AW312" s="71">
        <v>2886.3</v>
      </c>
      <c r="AX312" s="79">
        <v>307.8</v>
      </c>
      <c r="AY312" s="79">
        <v>307.7</v>
      </c>
      <c r="AZ312" s="79"/>
      <c r="BA312" s="79"/>
      <c r="BB312" s="79"/>
      <c r="BC312" s="79"/>
      <c r="BD312" s="79"/>
      <c r="BE312" s="79"/>
      <c r="BF312" s="75">
        <v>307.8</v>
      </c>
      <c r="BG312" s="75">
        <v>307.7</v>
      </c>
      <c r="BH312" s="73">
        <v>2438.1999999999998</v>
      </c>
      <c r="BI312" s="73"/>
      <c r="BJ312" s="73"/>
      <c r="BK312" s="73"/>
      <c r="BL312" s="73">
        <v>2438.1999999999998</v>
      </c>
      <c r="BM312" s="73">
        <v>2886.3</v>
      </c>
      <c r="BN312" s="73"/>
      <c r="BO312" s="73"/>
      <c r="BP312" s="73"/>
      <c r="BQ312" s="73">
        <v>2886.3</v>
      </c>
      <c r="BR312" s="73">
        <v>2886.3</v>
      </c>
      <c r="BS312" s="73"/>
      <c r="BT312" s="73"/>
      <c r="BU312" s="73"/>
      <c r="BV312" s="73">
        <v>2886.3</v>
      </c>
      <c r="BW312" s="73">
        <v>2886.3</v>
      </c>
      <c r="BX312" s="73"/>
      <c r="BY312" s="73"/>
      <c r="BZ312" s="73"/>
      <c r="CA312" s="73">
        <v>2886.3</v>
      </c>
      <c r="CB312" s="74">
        <v>307.76</v>
      </c>
      <c r="CC312" s="74"/>
      <c r="CD312" s="74"/>
      <c r="CE312" s="74"/>
      <c r="CF312" s="74">
        <v>307.76</v>
      </c>
      <c r="CG312" s="73">
        <v>2438.1999999999998</v>
      </c>
      <c r="CH312" s="73"/>
      <c r="CI312" s="73"/>
      <c r="CJ312" s="73"/>
      <c r="CK312" s="73">
        <v>2438.1999999999998</v>
      </c>
      <c r="CL312" s="74">
        <v>2886.3</v>
      </c>
      <c r="CM312" s="74"/>
      <c r="CN312" s="74"/>
      <c r="CO312" s="74"/>
      <c r="CP312" s="74">
        <v>2886.3</v>
      </c>
      <c r="CQ312" s="73">
        <v>307.8</v>
      </c>
      <c r="CR312" s="73"/>
      <c r="CS312" s="73"/>
      <c r="CT312" s="73"/>
      <c r="CU312" s="73">
        <v>307.8</v>
      </c>
      <c r="CV312" s="71">
        <v>2438.1999999999998</v>
      </c>
      <c r="CW312" s="71"/>
      <c r="CX312" s="71"/>
      <c r="CY312" s="71"/>
      <c r="CZ312" s="71">
        <v>2438.1999999999998</v>
      </c>
      <c r="DA312" s="71">
        <v>2886.3</v>
      </c>
      <c r="DB312" s="71"/>
      <c r="DC312" s="71"/>
      <c r="DD312" s="71"/>
      <c r="DE312" s="71">
        <v>2886.3</v>
      </c>
      <c r="DF312" s="71" t="s">
        <v>82</v>
      </c>
      <c r="DH312" s="28"/>
    </row>
    <row r="313" spans="1:112" s="19" customFormat="1" ht="98.25" customHeight="1" x14ac:dyDescent="0.2">
      <c r="A313" s="72"/>
      <c r="B313" s="77"/>
      <c r="C313" s="72"/>
      <c r="D313" s="72"/>
      <c r="E313" s="72"/>
      <c r="F313" s="77"/>
      <c r="G313" s="77"/>
      <c r="H313" s="77"/>
      <c r="I313" s="72" t="s">
        <v>1019</v>
      </c>
      <c r="J313" s="72" t="s">
        <v>541</v>
      </c>
      <c r="K313" s="72" t="s">
        <v>1020</v>
      </c>
      <c r="L313" s="72"/>
      <c r="M313" s="72"/>
      <c r="N313" s="72"/>
      <c r="O313" s="24" t="s">
        <v>489</v>
      </c>
      <c r="P313" s="24" t="s">
        <v>87</v>
      </c>
      <c r="Q313" s="24" t="s">
        <v>252</v>
      </c>
      <c r="R313" s="77"/>
      <c r="S313" s="78"/>
      <c r="T313" s="76"/>
      <c r="U313" s="76"/>
      <c r="V313" s="76"/>
      <c r="W313" s="76"/>
      <c r="X313" s="76"/>
      <c r="Y313" s="76"/>
      <c r="Z313" s="76"/>
      <c r="AA313" s="76"/>
      <c r="AB313" s="76"/>
      <c r="AC313" s="76"/>
      <c r="AD313" s="71"/>
      <c r="AE313" s="71"/>
      <c r="AF313" s="71"/>
      <c r="AG313" s="71"/>
      <c r="AH313" s="71"/>
      <c r="AI313" s="71"/>
      <c r="AJ313" s="71"/>
      <c r="AK313" s="71"/>
      <c r="AL313" s="71"/>
      <c r="AM313" s="71"/>
      <c r="AN313" s="71"/>
      <c r="AO313" s="71"/>
      <c r="AP313" s="71"/>
      <c r="AQ313" s="71"/>
      <c r="AR313" s="71"/>
      <c r="AS313" s="71"/>
      <c r="AT313" s="71"/>
      <c r="AU313" s="71"/>
      <c r="AV313" s="71"/>
      <c r="AW313" s="71"/>
      <c r="AX313" s="79"/>
      <c r="AY313" s="79"/>
      <c r="AZ313" s="79"/>
      <c r="BA313" s="79"/>
      <c r="BB313" s="79"/>
      <c r="BC313" s="79"/>
      <c r="BD313" s="79"/>
      <c r="BE313" s="79"/>
      <c r="BF313" s="75"/>
      <c r="BG313" s="75"/>
      <c r="BH313" s="73"/>
      <c r="BI313" s="73"/>
      <c r="BJ313" s="73"/>
      <c r="BK313" s="73"/>
      <c r="BL313" s="73"/>
      <c r="BM313" s="73"/>
      <c r="BN313" s="73"/>
      <c r="BO313" s="73"/>
      <c r="BP313" s="73"/>
      <c r="BQ313" s="73"/>
      <c r="BR313" s="73"/>
      <c r="BS313" s="73"/>
      <c r="BT313" s="73"/>
      <c r="BU313" s="73"/>
      <c r="BV313" s="73"/>
      <c r="BW313" s="73"/>
      <c r="BX313" s="73"/>
      <c r="BY313" s="73"/>
      <c r="BZ313" s="73"/>
      <c r="CA313" s="73"/>
      <c r="CB313" s="74"/>
      <c r="CC313" s="74"/>
      <c r="CD313" s="74"/>
      <c r="CE313" s="74"/>
      <c r="CF313" s="74"/>
      <c r="CG313" s="73"/>
      <c r="CH313" s="73"/>
      <c r="CI313" s="73"/>
      <c r="CJ313" s="73"/>
      <c r="CK313" s="73"/>
      <c r="CL313" s="74"/>
      <c r="CM313" s="74"/>
      <c r="CN313" s="74"/>
      <c r="CO313" s="74"/>
      <c r="CP313" s="74"/>
      <c r="CQ313" s="73"/>
      <c r="CR313" s="73"/>
      <c r="CS313" s="73"/>
      <c r="CT313" s="73"/>
      <c r="CU313" s="73"/>
      <c r="CV313" s="71"/>
      <c r="CW313" s="71"/>
      <c r="CX313" s="71"/>
      <c r="CY313" s="71"/>
      <c r="CZ313" s="71"/>
      <c r="DA313" s="71"/>
      <c r="DB313" s="71"/>
      <c r="DC313" s="71"/>
      <c r="DD313" s="71"/>
      <c r="DE313" s="71"/>
      <c r="DF313" s="71"/>
      <c r="DH313" s="28"/>
    </row>
    <row r="314" spans="1:112" s="19" customFormat="1" ht="98.25" customHeight="1" x14ac:dyDescent="0.2">
      <c r="A314" s="72"/>
      <c r="B314" s="77"/>
      <c r="C314" s="72"/>
      <c r="D314" s="72"/>
      <c r="E314" s="72"/>
      <c r="F314" s="77"/>
      <c r="G314" s="77"/>
      <c r="H314" s="77"/>
      <c r="I314" s="72"/>
      <c r="J314" s="72"/>
      <c r="K314" s="72"/>
      <c r="L314" s="72"/>
      <c r="M314" s="72"/>
      <c r="N314" s="72"/>
      <c r="O314" s="24" t="s">
        <v>1021</v>
      </c>
      <c r="P314" s="24" t="s">
        <v>90</v>
      </c>
      <c r="Q314" s="24" t="s">
        <v>1022</v>
      </c>
      <c r="R314" s="77"/>
      <c r="S314" s="78"/>
      <c r="T314" s="76"/>
      <c r="U314" s="76"/>
      <c r="V314" s="76"/>
      <c r="W314" s="76"/>
      <c r="X314" s="76"/>
      <c r="Y314" s="76"/>
      <c r="Z314" s="76"/>
      <c r="AA314" s="76"/>
      <c r="AB314" s="76"/>
      <c r="AC314" s="76"/>
      <c r="AD314" s="71"/>
      <c r="AE314" s="71"/>
      <c r="AF314" s="71"/>
      <c r="AG314" s="71"/>
      <c r="AH314" s="71"/>
      <c r="AI314" s="71"/>
      <c r="AJ314" s="71"/>
      <c r="AK314" s="71"/>
      <c r="AL314" s="71"/>
      <c r="AM314" s="71"/>
      <c r="AN314" s="71"/>
      <c r="AO314" s="71"/>
      <c r="AP314" s="71"/>
      <c r="AQ314" s="71"/>
      <c r="AR314" s="71"/>
      <c r="AS314" s="71"/>
      <c r="AT314" s="71"/>
      <c r="AU314" s="71"/>
      <c r="AV314" s="71"/>
      <c r="AW314" s="71"/>
      <c r="AX314" s="79"/>
      <c r="AY314" s="79"/>
      <c r="AZ314" s="79"/>
      <c r="BA314" s="79"/>
      <c r="BB314" s="79"/>
      <c r="BC314" s="79"/>
      <c r="BD314" s="79"/>
      <c r="BE314" s="79"/>
      <c r="BF314" s="75"/>
      <c r="BG314" s="75"/>
      <c r="BH314" s="73"/>
      <c r="BI314" s="73"/>
      <c r="BJ314" s="73"/>
      <c r="BK314" s="73"/>
      <c r="BL314" s="73"/>
      <c r="BM314" s="73"/>
      <c r="BN314" s="73"/>
      <c r="BO314" s="73"/>
      <c r="BP314" s="73"/>
      <c r="BQ314" s="73"/>
      <c r="BR314" s="73"/>
      <c r="BS314" s="73"/>
      <c r="BT314" s="73"/>
      <c r="BU314" s="73"/>
      <c r="BV314" s="73"/>
      <c r="BW314" s="73"/>
      <c r="BX314" s="73"/>
      <c r="BY314" s="73"/>
      <c r="BZ314" s="73"/>
      <c r="CA314" s="73"/>
      <c r="CB314" s="74"/>
      <c r="CC314" s="74"/>
      <c r="CD314" s="74"/>
      <c r="CE314" s="74"/>
      <c r="CF314" s="74"/>
      <c r="CG314" s="73"/>
      <c r="CH314" s="73"/>
      <c r="CI314" s="73"/>
      <c r="CJ314" s="73"/>
      <c r="CK314" s="73"/>
      <c r="CL314" s="74"/>
      <c r="CM314" s="74"/>
      <c r="CN314" s="74"/>
      <c r="CO314" s="74"/>
      <c r="CP314" s="74"/>
      <c r="CQ314" s="73"/>
      <c r="CR314" s="73"/>
      <c r="CS314" s="73"/>
      <c r="CT314" s="73"/>
      <c r="CU314" s="73"/>
      <c r="CV314" s="71"/>
      <c r="CW314" s="71"/>
      <c r="CX314" s="71"/>
      <c r="CY314" s="71"/>
      <c r="CZ314" s="71"/>
      <c r="DA314" s="71"/>
      <c r="DB314" s="71"/>
      <c r="DC314" s="71"/>
      <c r="DD314" s="71"/>
      <c r="DE314" s="71"/>
      <c r="DF314" s="71"/>
      <c r="DH314" s="28"/>
    </row>
    <row r="315" spans="1:112" s="19" customFormat="1" ht="98.25" customHeight="1" x14ac:dyDescent="0.2">
      <c r="A315" s="72"/>
      <c r="B315" s="77"/>
      <c r="C315" s="72"/>
      <c r="D315" s="72"/>
      <c r="E315" s="72"/>
      <c r="F315" s="77"/>
      <c r="G315" s="77"/>
      <c r="H315" s="77"/>
      <c r="I315" s="72"/>
      <c r="J315" s="72"/>
      <c r="K315" s="72"/>
      <c r="L315" s="72"/>
      <c r="M315" s="72"/>
      <c r="N315" s="72"/>
      <c r="O315" s="24" t="s">
        <v>1023</v>
      </c>
      <c r="P315" s="24" t="s">
        <v>95</v>
      </c>
      <c r="Q315" s="24" t="s">
        <v>1024</v>
      </c>
      <c r="R315" s="77"/>
      <c r="S315" s="78"/>
      <c r="T315" s="76"/>
      <c r="U315" s="76"/>
      <c r="V315" s="76"/>
      <c r="W315" s="76"/>
      <c r="X315" s="76"/>
      <c r="Y315" s="76"/>
      <c r="Z315" s="76"/>
      <c r="AA315" s="76"/>
      <c r="AB315" s="76"/>
      <c r="AC315" s="76"/>
      <c r="AD315" s="71"/>
      <c r="AE315" s="71"/>
      <c r="AF315" s="71"/>
      <c r="AG315" s="71"/>
      <c r="AH315" s="71"/>
      <c r="AI315" s="71"/>
      <c r="AJ315" s="71"/>
      <c r="AK315" s="71"/>
      <c r="AL315" s="71"/>
      <c r="AM315" s="71"/>
      <c r="AN315" s="71"/>
      <c r="AO315" s="71"/>
      <c r="AP315" s="71"/>
      <c r="AQ315" s="71"/>
      <c r="AR315" s="71"/>
      <c r="AS315" s="71"/>
      <c r="AT315" s="71"/>
      <c r="AU315" s="71"/>
      <c r="AV315" s="71"/>
      <c r="AW315" s="71"/>
      <c r="AX315" s="79"/>
      <c r="AY315" s="79"/>
      <c r="AZ315" s="79"/>
      <c r="BA315" s="79"/>
      <c r="BB315" s="79"/>
      <c r="BC315" s="79"/>
      <c r="BD315" s="79"/>
      <c r="BE315" s="79"/>
      <c r="BF315" s="75"/>
      <c r="BG315" s="75"/>
      <c r="BH315" s="73"/>
      <c r="BI315" s="73"/>
      <c r="BJ315" s="73"/>
      <c r="BK315" s="73"/>
      <c r="BL315" s="73"/>
      <c r="BM315" s="73"/>
      <c r="BN315" s="73"/>
      <c r="BO315" s="73"/>
      <c r="BP315" s="73"/>
      <c r="BQ315" s="73"/>
      <c r="BR315" s="73"/>
      <c r="BS315" s="73"/>
      <c r="BT315" s="73"/>
      <c r="BU315" s="73"/>
      <c r="BV315" s="73"/>
      <c r="BW315" s="73"/>
      <c r="BX315" s="73"/>
      <c r="BY315" s="73"/>
      <c r="BZ315" s="73"/>
      <c r="CA315" s="73"/>
      <c r="CB315" s="74"/>
      <c r="CC315" s="74"/>
      <c r="CD315" s="74"/>
      <c r="CE315" s="74"/>
      <c r="CF315" s="74"/>
      <c r="CG315" s="73"/>
      <c r="CH315" s="73"/>
      <c r="CI315" s="73"/>
      <c r="CJ315" s="73"/>
      <c r="CK315" s="73"/>
      <c r="CL315" s="74"/>
      <c r="CM315" s="74"/>
      <c r="CN315" s="74"/>
      <c r="CO315" s="74"/>
      <c r="CP315" s="74"/>
      <c r="CQ315" s="73"/>
      <c r="CR315" s="73"/>
      <c r="CS315" s="73"/>
      <c r="CT315" s="73"/>
      <c r="CU315" s="73"/>
      <c r="CV315" s="71"/>
      <c r="CW315" s="71"/>
      <c r="CX315" s="71"/>
      <c r="CY315" s="71"/>
      <c r="CZ315" s="71"/>
      <c r="DA315" s="71"/>
      <c r="DB315" s="71"/>
      <c r="DC315" s="71"/>
      <c r="DD315" s="71"/>
      <c r="DE315" s="71"/>
      <c r="DF315" s="71"/>
      <c r="DH315" s="28"/>
    </row>
    <row r="316" spans="1:112" s="19" customFormat="1" ht="98.25" customHeight="1" x14ac:dyDescent="0.2">
      <c r="A316" s="72"/>
      <c r="B316" s="77"/>
      <c r="C316" s="72"/>
      <c r="D316" s="72"/>
      <c r="E316" s="72"/>
      <c r="F316" s="77"/>
      <c r="G316" s="77"/>
      <c r="H316" s="77"/>
      <c r="I316" s="72"/>
      <c r="J316" s="72"/>
      <c r="K316" s="72"/>
      <c r="L316" s="72"/>
      <c r="M316" s="72"/>
      <c r="N316" s="72"/>
      <c r="O316" s="24" t="s">
        <v>1025</v>
      </c>
      <c r="P316" s="24" t="s">
        <v>98</v>
      </c>
      <c r="Q316" s="24" t="s">
        <v>693</v>
      </c>
      <c r="R316" s="77"/>
      <c r="S316" s="78"/>
      <c r="T316" s="76"/>
      <c r="U316" s="76"/>
      <c r="V316" s="76"/>
      <c r="W316" s="76"/>
      <c r="X316" s="76"/>
      <c r="Y316" s="76"/>
      <c r="Z316" s="76"/>
      <c r="AA316" s="76"/>
      <c r="AB316" s="76"/>
      <c r="AC316" s="76"/>
      <c r="AD316" s="71"/>
      <c r="AE316" s="71"/>
      <c r="AF316" s="71"/>
      <c r="AG316" s="71"/>
      <c r="AH316" s="71"/>
      <c r="AI316" s="71"/>
      <c r="AJ316" s="71"/>
      <c r="AK316" s="71"/>
      <c r="AL316" s="71"/>
      <c r="AM316" s="71"/>
      <c r="AN316" s="71"/>
      <c r="AO316" s="71"/>
      <c r="AP316" s="71"/>
      <c r="AQ316" s="71"/>
      <c r="AR316" s="71"/>
      <c r="AS316" s="71"/>
      <c r="AT316" s="71"/>
      <c r="AU316" s="71"/>
      <c r="AV316" s="71"/>
      <c r="AW316" s="71"/>
      <c r="AX316" s="79"/>
      <c r="AY316" s="79"/>
      <c r="AZ316" s="79"/>
      <c r="BA316" s="79"/>
      <c r="BB316" s="79"/>
      <c r="BC316" s="79"/>
      <c r="BD316" s="79"/>
      <c r="BE316" s="79"/>
      <c r="BF316" s="75"/>
      <c r="BG316" s="75"/>
      <c r="BH316" s="73"/>
      <c r="BI316" s="73"/>
      <c r="BJ316" s="73"/>
      <c r="BK316" s="73"/>
      <c r="BL316" s="73"/>
      <c r="BM316" s="73"/>
      <c r="BN316" s="73"/>
      <c r="BO316" s="73"/>
      <c r="BP316" s="73"/>
      <c r="BQ316" s="73"/>
      <c r="BR316" s="73"/>
      <c r="BS316" s="73"/>
      <c r="BT316" s="73"/>
      <c r="BU316" s="73"/>
      <c r="BV316" s="73"/>
      <c r="BW316" s="73"/>
      <c r="BX316" s="73"/>
      <c r="BY316" s="73"/>
      <c r="BZ316" s="73"/>
      <c r="CA316" s="73"/>
      <c r="CB316" s="74"/>
      <c r="CC316" s="74"/>
      <c r="CD316" s="74"/>
      <c r="CE316" s="74"/>
      <c r="CF316" s="74"/>
      <c r="CG316" s="73"/>
      <c r="CH316" s="73"/>
      <c r="CI316" s="73"/>
      <c r="CJ316" s="73"/>
      <c r="CK316" s="73"/>
      <c r="CL316" s="74"/>
      <c r="CM316" s="74"/>
      <c r="CN316" s="74"/>
      <c r="CO316" s="74"/>
      <c r="CP316" s="74"/>
      <c r="CQ316" s="73"/>
      <c r="CR316" s="73"/>
      <c r="CS316" s="73"/>
      <c r="CT316" s="73"/>
      <c r="CU316" s="73"/>
      <c r="CV316" s="71"/>
      <c r="CW316" s="71"/>
      <c r="CX316" s="71"/>
      <c r="CY316" s="71"/>
      <c r="CZ316" s="71"/>
      <c r="DA316" s="71"/>
      <c r="DB316" s="71"/>
      <c r="DC316" s="71"/>
      <c r="DD316" s="71"/>
      <c r="DE316" s="71"/>
      <c r="DF316" s="71"/>
      <c r="DH316" s="28"/>
    </row>
    <row r="317" spans="1:112" s="19" customFormat="1" ht="98.25" customHeight="1" x14ac:dyDescent="0.2">
      <c r="A317" s="72" t="s">
        <v>1026</v>
      </c>
      <c r="B317" s="77" t="s">
        <v>1027</v>
      </c>
      <c r="C317" s="72" t="s">
        <v>74</v>
      </c>
      <c r="D317" s="72" t="s">
        <v>1028</v>
      </c>
      <c r="E317" s="72" t="s">
        <v>76</v>
      </c>
      <c r="F317" s="77"/>
      <c r="G317" s="77"/>
      <c r="H317" s="77"/>
      <c r="I317" s="77"/>
      <c r="J317" s="77"/>
      <c r="K317" s="77"/>
      <c r="L317" s="77"/>
      <c r="M317" s="77"/>
      <c r="N317" s="77"/>
      <c r="O317" s="24" t="s">
        <v>1029</v>
      </c>
      <c r="P317" s="24" t="s">
        <v>78</v>
      </c>
      <c r="Q317" s="24" t="s">
        <v>1030</v>
      </c>
      <c r="R317" s="77"/>
      <c r="S317" s="78" t="s">
        <v>783</v>
      </c>
      <c r="T317" s="76">
        <v>177.05</v>
      </c>
      <c r="U317" s="76">
        <v>177.05</v>
      </c>
      <c r="V317" s="76"/>
      <c r="W317" s="76"/>
      <c r="X317" s="76"/>
      <c r="Y317" s="76"/>
      <c r="Z317" s="76"/>
      <c r="AA317" s="76"/>
      <c r="AB317" s="76">
        <v>177.05</v>
      </c>
      <c r="AC317" s="76">
        <v>177.05</v>
      </c>
      <c r="AD317" s="71">
        <v>0</v>
      </c>
      <c r="AE317" s="71"/>
      <c r="AF317" s="71"/>
      <c r="AG317" s="71"/>
      <c r="AH317" s="71">
        <v>0</v>
      </c>
      <c r="AI317" s="71">
        <v>0</v>
      </c>
      <c r="AJ317" s="71"/>
      <c r="AK317" s="71"/>
      <c r="AL317" s="71"/>
      <c r="AM317" s="71">
        <v>0</v>
      </c>
      <c r="AN317" s="71">
        <v>0</v>
      </c>
      <c r="AO317" s="71"/>
      <c r="AP317" s="71"/>
      <c r="AQ317" s="71"/>
      <c r="AR317" s="71">
        <v>0</v>
      </c>
      <c r="AS317" s="71">
        <v>0</v>
      </c>
      <c r="AT317" s="71"/>
      <c r="AU317" s="71"/>
      <c r="AV317" s="71"/>
      <c r="AW317" s="71">
        <v>0</v>
      </c>
      <c r="AX317" s="79">
        <v>177.1</v>
      </c>
      <c r="AY317" s="79">
        <v>177.1</v>
      </c>
      <c r="AZ317" s="79"/>
      <c r="BA317" s="79"/>
      <c r="BB317" s="79"/>
      <c r="BC317" s="79"/>
      <c r="BD317" s="79"/>
      <c r="BE317" s="79"/>
      <c r="BF317" s="75">
        <v>177.1</v>
      </c>
      <c r="BG317" s="75">
        <v>177.1</v>
      </c>
      <c r="BH317" s="73">
        <v>0</v>
      </c>
      <c r="BI317" s="73"/>
      <c r="BJ317" s="73"/>
      <c r="BK317" s="73"/>
      <c r="BL317" s="73">
        <v>0</v>
      </c>
      <c r="BM317" s="73">
        <v>0</v>
      </c>
      <c r="BN317" s="73"/>
      <c r="BO317" s="73"/>
      <c r="BP317" s="73"/>
      <c r="BQ317" s="73">
        <v>0</v>
      </c>
      <c r="BR317" s="73">
        <v>0</v>
      </c>
      <c r="BS317" s="73"/>
      <c r="BT317" s="73"/>
      <c r="BU317" s="73"/>
      <c r="BV317" s="73">
        <v>0</v>
      </c>
      <c r="BW317" s="73">
        <v>0</v>
      </c>
      <c r="BX317" s="73"/>
      <c r="BY317" s="73"/>
      <c r="BZ317" s="73"/>
      <c r="CA317" s="73">
        <v>0</v>
      </c>
      <c r="CB317" s="74">
        <v>177.05</v>
      </c>
      <c r="CC317" s="74"/>
      <c r="CD317" s="74"/>
      <c r="CE317" s="74"/>
      <c r="CF317" s="74">
        <v>177.05</v>
      </c>
      <c r="CG317" s="73">
        <v>0</v>
      </c>
      <c r="CH317" s="73"/>
      <c r="CI317" s="73"/>
      <c r="CJ317" s="73"/>
      <c r="CK317" s="73">
        <v>0</v>
      </c>
      <c r="CL317" s="73">
        <v>0</v>
      </c>
      <c r="CM317" s="73"/>
      <c r="CN317" s="73"/>
      <c r="CO317" s="73"/>
      <c r="CP317" s="73">
        <v>0</v>
      </c>
      <c r="CQ317" s="73">
        <v>177.1</v>
      </c>
      <c r="CR317" s="73"/>
      <c r="CS317" s="73"/>
      <c r="CT317" s="73"/>
      <c r="CU317" s="73">
        <v>177.1</v>
      </c>
      <c r="CV317" s="71">
        <v>0</v>
      </c>
      <c r="CW317" s="71"/>
      <c r="CX317" s="71"/>
      <c r="CY317" s="71"/>
      <c r="CZ317" s="71">
        <v>0</v>
      </c>
      <c r="DA317" s="71">
        <v>0</v>
      </c>
      <c r="DB317" s="71"/>
      <c r="DC317" s="71"/>
      <c r="DD317" s="71"/>
      <c r="DE317" s="71">
        <v>0</v>
      </c>
      <c r="DF317" s="71" t="s">
        <v>82</v>
      </c>
      <c r="DH317" s="28"/>
    </row>
    <row r="318" spans="1:112" s="19" customFormat="1" ht="98.25" customHeight="1" x14ac:dyDescent="0.2">
      <c r="A318" s="72"/>
      <c r="B318" s="77"/>
      <c r="C318" s="72"/>
      <c r="D318" s="72"/>
      <c r="E318" s="72"/>
      <c r="F318" s="77"/>
      <c r="G318" s="77"/>
      <c r="H318" s="77"/>
      <c r="I318" s="77"/>
      <c r="J318" s="77"/>
      <c r="K318" s="77"/>
      <c r="L318" s="77"/>
      <c r="M318" s="77"/>
      <c r="N318" s="77"/>
      <c r="O318" s="24" t="s">
        <v>178</v>
      </c>
      <c r="P318" s="24" t="s">
        <v>1011</v>
      </c>
      <c r="Q318" s="24" t="s">
        <v>180</v>
      </c>
      <c r="R318" s="77"/>
      <c r="S318" s="78"/>
      <c r="T318" s="76"/>
      <c r="U318" s="76"/>
      <c r="V318" s="76"/>
      <c r="W318" s="76"/>
      <c r="X318" s="76"/>
      <c r="Y318" s="76"/>
      <c r="Z318" s="76"/>
      <c r="AA318" s="76"/>
      <c r="AB318" s="76"/>
      <c r="AC318" s="76"/>
      <c r="AD318" s="71"/>
      <c r="AE318" s="71"/>
      <c r="AF318" s="71"/>
      <c r="AG318" s="71"/>
      <c r="AH318" s="71"/>
      <c r="AI318" s="71"/>
      <c r="AJ318" s="71"/>
      <c r="AK318" s="71"/>
      <c r="AL318" s="71"/>
      <c r="AM318" s="71"/>
      <c r="AN318" s="71"/>
      <c r="AO318" s="71"/>
      <c r="AP318" s="71"/>
      <c r="AQ318" s="71"/>
      <c r="AR318" s="71"/>
      <c r="AS318" s="71"/>
      <c r="AT318" s="71"/>
      <c r="AU318" s="71"/>
      <c r="AV318" s="71"/>
      <c r="AW318" s="71"/>
      <c r="AX318" s="79"/>
      <c r="AY318" s="79"/>
      <c r="AZ318" s="79"/>
      <c r="BA318" s="79"/>
      <c r="BB318" s="79"/>
      <c r="BC318" s="79"/>
      <c r="BD318" s="79"/>
      <c r="BE318" s="79"/>
      <c r="BF318" s="75"/>
      <c r="BG318" s="75"/>
      <c r="BH318" s="73"/>
      <c r="BI318" s="73"/>
      <c r="BJ318" s="73"/>
      <c r="BK318" s="73"/>
      <c r="BL318" s="73"/>
      <c r="BM318" s="73"/>
      <c r="BN318" s="73"/>
      <c r="BO318" s="73"/>
      <c r="BP318" s="73"/>
      <c r="BQ318" s="73"/>
      <c r="BR318" s="73"/>
      <c r="BS318" s="73"/>
      <c r="BT318" s="73"/>
      <c r="BU318" s="73"/>
      <c r="BV318" s="73"/>
      <c r="BW318" s="73"/>
      <c r="BX318" s="73"/>
      <c r="BY318" s="73"/>
      <c r="BZ318" s="73"/>
      <c r="CA318" s="73"/>
      <c r="CB318" s="74"/>
      <c r="CC318" s="74"/>
      <c r="CD318" s="74"/>
      <c r="CE318" s="74"/>
      <c r="CF318" s="74"/>
      <c r="CG318" s="73"/>
      <c r="CH318" s="73"/>
      <c r="CI318" s="73"/>
      <c r="CJ318" s="73"/>
      <c r="CK318" s="73"/>
      <c r="CL318" s="73"/>
      <c r="CM318" s="73"/>
      <c r="CN318" s="73"/>
      <c r="CO318" s="73"/>
      <c r="CP318" s="73"/>
      <c r="CQ318" s="73"/>
      <c r="CR318" s="73"/>
      <c r="CS318" s="73"/>
      <c r="CT318" s="73"/>
      <c r="CU318" s="73"/>
      <c r="CV318" s="71"/>
      <c r="CW318" s="71"/>
      <c r="CX318" s="71"/>
      <c r="CY318" s="71"/>
      <c r="CZ318" s="71"/>
      <c r="DA318" s="71"/>
      <c r="DB318" s="71"/>
      <c r="DC318" s="71"/>
      <c r="DD318" s="71"/>
      <c r="DE318" s="71"/>
      <c r="DF318" s="71"/>
      <c r="DH318" s="28"/>
    </row>
    <row r="319" spans="1:112" s="19" customFormat="1" ht="98.25" customHeight="1" x14ac:dyDescent="0.2">
      <c r="A319" s="72" t="s">
        <v>1031</v>
      </c>
      <c r="B319" s="77" t="s">
        <v>1032</v>
      </c>
      <c r="C319" s="77"/>
      <c r="D319" s="77"/>
      <c r="E319" s="77"/>
      <c r="F319" s="77"/>
      <c r="G319" s="77"/>
      <c r="H319" s="77"/>
      <c r="I319" s="77"/>
      <c r="J319" s="77"/>
      <c r="K319" s="77"/>
      <c r="L319" s="77"/>
      <c r="M319" s="77"/>
      <c r="N319" s="77"/>
      <c r="O319" s="24" t="s">
        <v>884</v>
      </c>
      <c r="P319" s="24" t="s">
        <v>78</v>
      </c>
      <c r="Q319" s="24" t="s">
        <v>79</v>
      </c>
      <c r="R319" s="77"/>
      <c r="S319" s="78" t="s">
        <v>783</v>
      </c>
      <c r="T319" s="76">
        <v>819.69</v>
      </c>
      <c r="U319" s="76">
        <v>819.55</v>
      </c>
      <c r="V319" s="76"/>
      <c r="W319" s="76"/>
      <c r="X319" s="76"/>
      <c r="Y319" s="76"/>
      <c r="Z319" s="76"/>
      <c r="AA319" s="76"/>
      <c r="AB319" s="76">
        <v>819.69</v>
      </c>
      <c r="AC319" s="76">
        <v>819.55</v>
      </c>
      <c r="AD319" s="71">
        <v>1808.06</v>
      </c>
      <c r="AE319" s="71"/>
      <c r="AF319" s="71"/>
      <c r="AG319" s="71"/>
      <c r="AH319" s="71">
        <v>1808.06</v>
      </c>
      <c r="AI319" s="71">
        <v>1740.56</v>
      </c>
      <c r="AJ319" s="71"/>
      <c r="AK319" s="71"/>
      <c r="AL319" s="71"/>
      <c r="AM319" s="71">
        <v>1740.56</v>
      </c>
      <c r="AN319" s="71">
        <v>1740.56</v>
      </c>
      <c r="AO319" s="71"/>
      <c r="AP319" s="71"/>
      <c r="AQ319" s="71"/>
      <c r="AR319" s="71">
        <v>1740.56</v>
      </c>
      <c r="AS319" s="71">
        <v>1740.56</v>
      </c>
      <c r="AT319" s="71"/>
      <c r="AU319" s="71"/>
      <c r="AV319" s="71"/>
      <c r="AW319" s="71">
        <v>1740.56</v>
      </c>
      <c r="AX319" s="79">
        <v>819.7</v>
      </c>
      <c r="AY319" s="79">
        <v>819.6</v>
      </c>
      <c r="AZ319" s="79"/>
      <c r="BA319" s="79"/>
      <c r="BB319" s="79"/>
      <c r="BC319" s="79"/>
      <c r="BD319" s="79"/>
      <c r="BE319" s="79"/>
      <c r="BF319" s="79">
        <v>819.7</v>
      </c>
      <c r="BG319" s="79">
        <v>819.6</v>
      </c>
      <c r="BH319" s="74">
        <v>1808.06</v>
      </c>
      <c r="BI319" s="74"/>
      <c r="BJ319" s="74"/>
      <c r="BK319" s="74"/>
      <c r="BL319" s="74">
        <v>1808.06</v>
      </c>
      <c r="BM319" s="74">
        <v>1740.56</v>
      </c>
      <c r="BN319" s="74"/>
      <c r="BO319" s="74"/>
      <c r="BP319" s="74"/>
      <c r="BQ319" s="74">
        <v>1740.56</v>
      </c>
      <c r="BR319" s="74">
        <v>1740.56</v>
      </c>
      <c r="BS319" s="74"/>
      <c r="BT319" s="74"/>
      <c r="BU319" s="74"/>
      <c r="BV319" s="74">
        <v>1740.56</v>
      </c>
      <c r="BW319" s="74">
        <v>1740.56</v>
      </c>
      <c r="BX319" s="74"/>
      <c r="BY319" s="74"/>
      <c r="BZ319" s="74"/>
      <c r="CA319" s="74">
        <v>1740.56</v>
      </c>
      <c r="CB319" s="74">
        <v>819.69</v>
      </c>
      <c r="CC319" s="74"/>
      <c r="CD319" s="74"/>
      <c r="CE319" s="74"/>
      <c r="CF319" s="74">
        <v>819.69</v>
      </c>
      <c r="CG319" s="74">
        <v>1808.06</v>
      </c>
      <c r="CH319" s="74"/>
      <c r="CI319" s="74"/>
      <c r="CJ319" s="74"/>
      <c r="CK319" s="74">
        <v>1808.06</v>
      </c>
      <c r="CL319" s="74">
        <v>1740.56</v>
      </c>
      <c r="CM319" s="74"/>
      <c r="CN319" s="74"/>
      <c r="CO319" s="74"/>
      <c r="CP319" s="74">
        <v>1740.56</v>
      </c>
      <c r="CQ319" s="74">
        <v>819.7</v>
      </c>
      <c r="CR319" s="74"/>
      <c r="CS319" s="74"/>
      <c r="CT319" s="74"/>
      <c r="CU319" s="74">
        <v>819.7</v>
      </c>
      <c r="CV319" s="71">
        <v>1808.06</v>
      </c>
      <c r="CW319" s="71"/>
      <c r="CX319" s="71"/>
      <c r="CY319" s="71"/>
      <c r="CZ319" s="71">
        <v>1808.06</v>
      </c>
      <c r="DA319" s="71">
        <v>1740.56</v>
      </c>
      <c r="DB319" s="71"/>
      <c r="DC319" s="71"/>
      <c r="DD319" s="71"/>
      <c r="DE319" s="71">
        <v>1740.56</v>
      </c>
      <c r="DF319" s="71" t="s">
        <v>82</v>
      </c>
      <c r="DH319" s="28"/>
    </row>
    <row r="320" spans="1:112" s="19" customFormat="1" ht="98.25" customHeight="1" x14ac:dyDescent="0.2">
      <c r="A320" s="72"/>
      <c r="B320" s="77"/>
      <c r="C320" s="77"/>
      <c r="D320" s="77"/>
      <c r="E320" s="77"/>
      <c r="F320" s="77"/>
      <c r="G320" s="77"/>
      <c r="H320" s="77"/>
      <c r="I320" s="77"/>
      <c r="J320" s="77"/>
      <c r="K320" s="77"/>
      <c r="L320" s="77"/>
      <c r="M320" s="77"/>
      <c r="N320" s="77"/>
      <c r="O320" s="24" t="s">
        <v>972</v>
      </c>
      <c r="P320" s="24" t="s">
        <v>87</v>
      </c>
      <c r="Q320" s="24" t="s">
        <v>252</v>
      </c>
      <c r="R320" s="77"/>
      <c r="S320" s="78"/>
      <c r="T320" s="76"/>
      <c r="U320" s="76"/>
      <c r="V320" s="76"/>
      <c r="W320" s="76"/>
      <c r="X320" s="76"/>
      <c r="Y320" s="76"/>
      <c r="Z320" s="76"/>
      <c r="AA320" s="76"/>
      <c r="AB320" s="76"/>
      <c r="AC320" s="76"/>
      <c r="AD320" s="71"/>
      <c r="AE320" s="71"/>
      <c r="AF320" s="71"/>
      <c r="AG320" s="71"/>
      <c r="AH320" s="71"/>
      <c r="AI320" s="71"/>
      <c r="AJ320" s="71"/>
      <c r="AK320" s="71"/>
      <c r="AL320" s="71"/>
      <c r="AM320" s="71"/>
      <c r="AN320" s="71"/>
      <c r="AO320" s="71"/>
      <c r="AP320" s="71"/>
      <c r="AQ320" s="71"/>
      <c r="AR320" s="71"/>
      <c r="AS320" s="71"/>
      <c r="AT320" s="71"/>
      <c r="AU320" s="71"/>
      <c r="AV320" s="71"/>
      <c r="AW320" s="71"/>
      <c r="AX320" s="79"/>
      <c r="AY320" s="79"/>
      <c r="AZ320" s="79"/>
      <c r="BA320" s="79"/>
      <c r="BB320" s="79"/>
      <c r="BC320" s="79"/>
      <c r="BD320" s="79"/>
      <c r="BE320" s="79"/>
      <c r="BF320" s="79"/>
      <c r="BG320" s="79"/>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1"/>
      <c r="CW320" s="71"/>
      <c r="CX320" s="71"/>
      <c r="CY320" s="71"/>
      <c r="CZ320" s="71"/>
      <c r="DA320" s="71"/>
      <c r="DB320" s="71"/>
      <c r="DC320" s="71"/>
      <c r="DD320" s="71"/>
      <c r="DE320" s="71"/>
      <c r="DF320" s="71"/>
      <c r="DH320" s="28"/>
    </row>
    <row r="321" spans="1:112" s="19" customFormat="1" ht="98.25" customHeight="1" x14ac:dyDescent="0.2">
      <c r="A321" s="72"/>
      <c r="B321" s="77"/>
      <c r="C321" s="77"/>
      <c r="D321" s="77"/>
      <c r="E321" s="77"/>
      <c r="F321" s="77"/>
      <c r="G321" s="77"/>
      <c r="H321" s="77"/>
      <c r="I321" s="77"/>
      <c r="J321" s="77"/>
      <c r="K321" s="77"/>
      <c r="L321" s="77"/>
      <c r="M321" s="77"/>
      <c r="N321" s="77"/>
      <c r="O321" s="24" t="s">
        <v>197</v>
      </c>
      <c r="P321" s="24" t="s">
        <v>1033</v>
      </c>
      <c r="Q321" s="24" t="s">
        <v>199</v>
      </c>
      <c r="R321" s="77"/>
      <c r="S321" s="78"/>
      <c r="T321" s="76"/>
      <c r="U321" s="76"/>
      <c r="V321" s="76"/>
      <c r="W321" s="76"/>
      <c r="X321" s="76"/>
      <c r="Y321" s="76"/>
      <c r="Z321" s="76"/>
      <c r="AA321" s="76"/>
      <c r="AB321" s="76"/>
      <c r="AC321" s="76"/>
      <c r="AD321" s="71"/>
      <c r="AE321" s="71"/>
      <c r="AF321" s="71"/>
      <c r="AG321" s="71"/>
      <c r="AH321" s="71"/>
      <c r="AI321" s="71"/>
      <c r="AJ321" s="71"/>
      <c r="AK321" s="71"/>
      <c r="AL321" s="71"/>
      <c r="AM321" s="71"/>
      <c r="AN321" s="71"/>
      <c r="AO321" s="71"/>
      <c r="AP321" s="71"/>
      <c r="AQ321" s="71"/>
      <c r="AR321" s="71"/>
      <c r="AS321" s="71"/>
      <c r="AT321" s="71"/>
      <c r="AU321" s="71"/>
      <c r="AV321" s="71"/>
      <c r="AW321" s="71"/>
      <c r="AX321" s="79"/>
      <c r="AY321" s="79"/>
      <c r="AZ321" s="79"/>
      <c r="BA321" s="79"/>
      <c r="BB321" s="79"/>
      <c r="BC321" s="79"/>
      <c r="BD321" s="79"/>
      <c r="BE321" s="79"/>
      <c r="BF321" s="79"/>
      <c r="BG321" s="79"/>
      <c r="BH321" s="74"/>
      <c r="BI321" s="74"/>
      <c r="BJ321" s="74"/>
      <c r="BK321" s="74"/>
      <c r="BL321" s="74"/>
      <c r="BM321" s="74"/>
      <c r="BN321" s="74"/>
      <c r="BO321" s="74"/>
      <c r="BP321" s="74"/>
      <c r="BQ321" s="74"/>
      <c r="BR321" s="74"/>
      <c r="BS321" s="74"/>
      <c r="BT321" s="74"/>
      <c r="BU321" s="74"/>
      <c r="BV321" s="74"/>
      <c r="BW321" s="74"/>
      <c r="BX321" s="74"/>
      <c r="BY321" s="74"/>
      <c r="BZ321" s="74"/>
      <c r="CA321" s="74"/>
      <c r="CB321" s="74"/>
      <c r="CC321" s="74"/>
      <c r="CD321" s="74"/>
      <c r="CE321" s="74"/>
      <c r="CF321" s="74"/>
      <c r="CG321" s="74"/>
      <c r="CH321" s="74"/>
      <c r="CI321" s="74"/>
      <c r="CJ321" s="74"/>
      <c r="CK321" s="74"/>
      <c r="CL321" s="74"/>
      <c r="CM321" s="74"/>
      <c r="CN321" s="74"/>
      <c r="CO321" s="74"/>
      <c r="CP321" s="74"/>
      <c r="CQ321" s="74"/>
      <c r="CR321" s="74"/>
      <c r="CS321" s="74"/>
      <c r="CT321" s="74"/>
      <c r="CU321" s="74"/>
      <c r="CV321" s="71"/>
      <c r="CW321" s="71"/>
      <c r="CX321" s="71"/>
      <c r="CY321" s="71"/>
      <c r="CZ321" s="71"/>
      <c r="DA321" s="71"/>
      <c r="DB321" s="71"/>
      <c r="DC321" s="71"/>
      <c r="DD321" s="71"/>
      <c r="DE321" s="71"/>
      <c r="DF321" s="71"/>
      <c r="DH321" s="28"/>
    </row>
    <row r="322" spans="1:112" s="19" customFormat="1" ht="98.25" customHeight="1" x14ac:dyDescent="0.2">
      <c r="A322" s="72" t="s">
        <v>1034</v>
      </c>
      <c r="B322" s="77" t="s">
        <v>1035</v>
      </c>
      <c r="C322" s="24" t="s">
        <v>895</v>
      </c>
      <c r="D322" s="24" t="s">
        <v>1036</v>
      </c>
      <c r="E322" s="24" t="s">
        <v>897</v>
      </c>
      <c r="F322" s="77"/>
      <c r="G322" s="77"/>
      <c r="H322" s="77"/>
      <c r="I322" s="72" t="s">
        <v>929</v>
      </c>
      <c r="J322" s="72" t="s">
        <v>962</v>
      </c>
      <c r="K322" s="72" t="s">
        <v>471</v>
      </c>
      <c r="L322" s="77"/>
      <c r="M322" s="77"/>
      <c r="N322" s="77"/>
      <c r="O322" s="24" t="s">
        <v>884</v>
      </c>
      <c r="P322" s="24" t="s">
        <v>78</v>
      </c>
      <c r="Q322" s="24" t="s">
        <v>79</v>
      </c>
      <c r="R322" s="77"/>
      <c r="S322" s="77" t="s">
        <v>1037</v>
      </c>
      <c r="T322" s="76">
        <v>13281.3</v>
      </c>
      <c r="U322" s="76">
        <v>13276.54</v>
      </c>
      <c r="V322" s="76">
        <v>0</v>
      </c>
      <c r="W322" s="76">
        <v>0</v>
      </c>
      <c r="X322" s="76">
        <v>0</v>
      </c>
      <c r="Y322" s="76">
        <v>0</v>
      </c>
      <c r="Z322" s="76">
        <v>0</v>
      </c>
      <c r="AA322" s="76">
        <v>0</v>
      </c>
      <c r="AB322" s="76">
        <v>13281.3</v>
      </c>
      <c r="AC322" s="76">
        <v>13276.54</v>
      </c>
      <c r="AD322" s="71">
        <v>2025.7</v>
      </c>
      <c r="AE322" s="71">
        <v>0</v>
      </c>
      <c r="AF322" s="71">
        <v>0</v>
      </c>
      <c r="AG322" s="71">
        <v>0</v>
      </c>
      <c r="AH322" s="71">
        <v>2025.7</v>
      </c>
      <c r="AI322" s="71">
        <v>0</v>
      </c>
      <c r="AJ322" s="71">
        <v>0</v>
      </c>
      <c r="AK322" s="71">
        <v>0</v>
      </c>
      <c r="AL322" s="71">
        <v>0</v>
      </c>
      <c r="AM322" s="71">
        <v>0</v>
      </c>
      <c r="AN322" s="71">
        <v>0</v>
      </c>
      <c r="AO322" s="71">
        <v>0</v>
      </c>
      <c r="AP322" s="71">
        <v>0</v>
      </c>
      <c r="AQ322" s="71" t="s">
        <v>81</v>
      </c>
      <c r="AR322" s="71">
        <v>0</v>
      </c>
      <c r="AS322" s="71">
        <v>0</v>
      </c>
      <c r="AT322" s="71">
        <v>0</v>
      </c>
      <c r="AU322" s="71">
        <v>0</v>
      </c>
      <c r="AV322" s="71">
        <v>0</v>
      </c>
      <c r="AW322" s="71">
        <v>0</v>
      </c>
      <c r="AX322" s="79">
        <f>AZ322+BB322+BD322+BF322</f>
        <v>0</v>
      </c>
      <c r="AY322" s="79">
        <f>BA322+BC322+BE322+BG322</f>
        <v>0</v>
      </c>
      <c r="AZ322" s="79">
        <v>0</v>
      </c>
      <c r="BA322" s="79">
        <v>0</v>
      </c>
      <c r="BB322" s="79">
        <v>0</v>
      </c>
      <c r="BC322" s="79">
        <v>0</v>
      </c>
      <c r="BD322" s="79">
        <v>0</v>
      </c>
      <c r="BE322" s="79">
        <v>0</v>
      </c>
      <c r="BF322" s="75">
        <f>13281.3-13281.3</f>
        <v>0</v>
      </c>
      <c r="BG322" s="75">
        <f>13276.54-13276.54</f>
        <v>0</v>
      </c>
      <c r="BH322" s="73">
        <f>BI322+BJ322+BK322+BL322</f>
        <v>0</v>
      </c>
      <c r="BI322" s="73">
        <v>0</v>
      </c>
      <c r="BJ322" s="73">
        <v>0</v>
      </c>
      <c r="BK322" s="73">
        <v>0</v>
      </c>
      <c r="BL322" s="73">
        <f>2025.7-2025.7</f>
        <v>0</v>
      </c>
      <c r="BM322" s="73">
        <v>0</v>
      </c>
      <c r="BN322" s="73">
        <v>0</v>
      </c>
      <c r="BO322" s="73">
        <v>0</v>
      </c>
      <c r="BP322" s="73">
        <v>0</v>
      </c>
      <c r="BQ322" s="73">
        <v>0</v>
      </c>
      <c r="BR322" s="73">
        <v>0</v>
      </c>
      <c r="BS322" s="73">
        <v>0</v>
      </c>
      <c r="BT322" s="73">
        <v>0</v>
      </c>
      <c r="BU322" s="73">
        <v>0</v>
      </c>
      <c r="BV322" s="73">
        <v>0</v>
      </c>
      <c r="BW322" s="73">
        <v>0</v>
      </c>
      <c r="BX322" s="73">
        <v>0</v>
      </c>
      <c r="BY322" s="73">
        <v>0</v>
      </c>
      <c r="BZ322" s="73">
        <v>0</v>
      </c>
      <c r="CA322" s="73">
        <v>0</v>
      </c>
      <c r="CB322" s="74">
        <v>13281.3</v>
      </c>
      <c r="CC322" s="74">
        <v>0</v>
      </c>
      <c r="CD322" s="74">
        <v>0</v>
      </c>
      <c r="CE322" s="74">
        <v>0</v>
      </c>
      <c r="CF322" s="74">
        <v>13281.3</v>
      </c>
      <c r="CG322" s="73">
        <v>2025.7</v>
      </c>
      <c r="CH322" s="73">
        <v>0</v>
      </c>
      <c r="CI322" s="73">
        <v>0</v>
      </c>
      <c r="CJ322" s="73">
        <v>0</v>
      </c>
      <c r="CK322" s="73">
        <v>2025.7</v>
      </c>
      <c r="CL322" s="73">
        <v>0</v>
      </c>
      <c r="CM322" s="73">
        <v>0</v>
      </c>
      <c r="CN322" s="73">
        <v>0</v>
      </c>
      <c r="CO322" s="73">
        <v>0</v>
      </c>
      <c r="CP322" s="73">
        <v>0</v>
      </c>
      <c r="CQ322" s="73">
        <f>SUM(CR322:CU324)</f>
        <v>0</v>
      </c>
      <c r="CR322" s="73">
        <v>0</v>
      </c>
      <c r="CS322" s="73">
        <v>0</v>
      </c>
      <c r="CT322" s="73">
        <v>0</v>
      </c>
      <c r="CU322" s="73"/>
      <c r="CV322" s="71">
        <f>SUM(CW322:CZ324)</f>
        <v>0</v>
      </c>
      <c r="CW322" s="71">
        <v>0</v>
      </c>
      <c r="CX322" s="71">
        <v>0</v>
      </c>
      <c r="CY322" s="71">
        <v>0</v>
      </c>
      <c r="CZ322" s="71">
        <v>0</v>
      </c>
      <c r="DA322" s="71">
        <v>0</v>
      </c>
      <c r="DB322" s="71">
        <v>0</v>
      </c>
      <c r="DC322" s="71">
        <v>0</v>
      </c>
      <c r="DD322" s="71">
        <v>0</v>
      </c>
      <c r="DE322" s="71">
        <v>0</v>
      </c>
      <c r="DF322" s="71" t="s">
        <v>82</v>
      </c>
      <c r="DH322" s="28"/>
    </row>
    <row r="323" spans="1:112" s="19" customFormat="1" ht="98.25" customHeight="1" x14ac:dyDescent="0.2">
      <c r="A323" s="72"/>
      <c r="B323" s="77"/>
      <c r="C323" s="72" t="s">
        <v>931</v>
      </c>
      <c r="D323" s="72" t="s">
        <v>541</v>
      </c>
      <c r="E323" s="72" t="s">
        <v>932</v>
      </c>
      <c r="F323" s="77"/>
      <c r="G323" s="77"/>
      <c r="H323" s="77"/>
      <c r="I323" s="72"/>
      <c r="J323" s="72"/>
      <c r="K323" s="72"/>
      <c r="L323" s="77"/>
      <c r="M323" s="77"/>
      <c r="N323" s="77"/>
      <c r="O323" s="24" t="s">
        <v>933</v>
      </c>
      <c r="P323" s="24" t="s">
        <v>195</v>
      </c>
      <c r="Q323" s="24" t="s">
        <v>934</v>
      </c>
      <c r="R323" s="77"/>
      <c r="S323" s="77"/>
      <c r="T323" s="76"/>
      <c r="U323" s="76"/>
      <c r="V323" s="76"/>
      <c r="W323" s="76"/>
      <c r="X323" s="76"/>
      <c r="Y323" s="76"/>
      <c r="Z323" s="76"/>
      <c r="AA323" s="76"/>
      <c r="AB323" s="76"/>
      <c r="AC323" s="76"/>
      <c r="AD323" s="71"/>
      <c r="AE323" s="71"/>
      <c r="AF323" s="71"/>
      <c r="AG323" s="71"/>
      <c r="AH323" s="71"/>
      <c r="AI323" s="71"/>
      <c r="AJ323" s="71"/>
      <c r="AK323" s="71"/>
      <c r="AL323" s="71"/>
      <c r="AM323" s="71"/>
      <c r="AN323" s="71"/>
      <c r="AO323" s="71"/>
      <c r="AP323" s="71"/>
      <c r="AQ323" s="71"/>
      <c r="AR323" s="71"/>
      <c r="AS323" s="71"/>
      <c r="AT323" s="71"/>
      <c r="AU323" s="71"/>
      <c r="AV323" s="71"/>
      <c r="AW323" s="71"/>
      <c r="AX323" s="79"/>
      <c r="AY323" s="79"/>
      <c r="AZ323" s="79"/>
      <c r="BA323" s="79"/>
      <c r="BB323" s="79"/>
      <c r="BC323" s="79"/>
      <c r="BD323" s="79"/>
      <c r="BE323" s="79"/>
      <c r="BF323" s="75"/>
      <c r="BG323" s="75"/>
      <c r="BH323" s="73"/>
      <c r="BI323" s="73"/>
      <c r="BJ323" s="73"/>
      <c r="BK323" s="73"/>
      <c r="BL323" s="73"/>
      <c r="BM323" s="73"/>
      <c r="BN323" s="73"/>
      <c r="BO323" s="73"/>
      <c r="BP323" s="73"/>
      <c r="BQ323" s="73"/>
      <c r="BR323" s="73"/>
      <c r="BS323" s="73"/>
      <c r="BT323" s="73"/>
      <c r="BU323" s="73"/>
      <c r="BV323" s="73"/>
      <c r="BW323" s="73"/>
      <c r="BX323" s="73"/>
      <c r="BY323" s="73"/>
      <c r="BZ323" s="73"/>
      <c r="CA323" s="73"/>
      <c r="CB323" s="74"/>
      <c r="CC323" s="74"/>
      <c r="CD323" s="74"/>
      <c r="CE323" s="74"/>
      <c r="CF323" s="74"/>
      <c r="CG323" s="73"/>
      <c r="CH323" s="73"/>
      <c r="CI323" s="73"/>
      <c r="CJ323" s="73"/>
      <c r="CK323" s="73"/>
      <c r="CL323" s="73"/>
      <c r="CM323" s="73"/>
      <c r="CN323" s="73"/>
      <c r="CO323" s="73"/>
      <c r="CP323" s="73"/>
      <c r="CQ323" s="73"/>
      <c r="CR323" s="73"/>
      <c r="CS323" s="73"/>
      <c r="CT323" s="73"/>
      <c r="CU323" s="73"/>
      <c r="CV323" s="71"/>
      <c r="CW323" s="71"/>
      <c r="CX323" s="71"/>
      <c r="CY323" s="71"/>
      <c r="CZ323" s="71"/>
      <c r="DA323" s="71"/>
      <c r="DB323" s="71"/>
      <c r="DC323" s="71"/>
      <c r="DD323" s="71"/>
      <c r="DE323" s="71"/>
      <c r="DF323" s="71"/>
      <c r="DH323" s="28"/>
    </row>
    <row r="324" spans="1:112" s="19" customFormat="1" ht="98.25" customHeight="1" x14ac:dyDescent="0.2">
      <c r="A324" s="72"/>
      <c r="B324" s="77"/>
      <c r="C324" s="72"/>
      <c r="D324" s="72"/>
      <c r="E324" s="72"/>
      <c r="F324" s="77"/>
      <c r="G324" s="77"/>
      <c r="H324" s="77"/>
      <c r="I324" s="72"/>
      <c r="J324" s="72"/>
      <c r="K324" s="72"/>
      <c r="L324" s="77"/>
      <c r="M324" s="77"/>
      <c r="N324" s="77"/>
      <c r="O324" s="24" t="s">
        <v>197</v>
      </c>
      <c r="P324" s="24" t="s">
        <v>914</v>
      </c>
      <c r="Q324" s="24" t="s">
        <v>199</v>
      </c>
      <c r="R324" s="77"/>
      <c r="S324" s="77"/>
      <c r="T324" s="76"/>
      <c r="U324" s="76"/>
      <c r="V324" s="76"/>
      <c r="W324" s="76"/>
      <c r="X324" s="76"/>
      <c r="Y324" s="76"/>
      <c r="Z324" s="76"/>
      <c r="AA324" s="76"/>
      <c r="AB324" s="76"/>
      <c r="AC324" s="76"/>
      <c r="AD324" s="71"/>
      <c r="AE324" s="71"/>
      <c r="AF324" s="71"/>
      <c r="AG324" s="71"/>
      <c r="AH324" s="71"/>
      <c r="AI324" s="71"/>
      <c r="AJ324" s="71"/>
      <c r="AK324" s="71"/>
      <c r="AL324" s="71"/>
      <c r="AM324" s="71"/>
      <c r="AN324" s="71"/>
      <c r="AO324" s="71"/>
      <c r="AP324" s="71"/>
      <c r="AQ324" s="71"/>
      <c r="AR324" s="71"/>
      <c r="AS324" s="71"/>
      <c r="AT324" s="71"/>
      <c r="AU324" s="71"/>
      <c r="AV324" s="71"/>
      <c r="AW324" s="71"/>
      <c r="AX324" s="79"/>
      <c r="AY324" s="79"/>
      <c r="AZ324" s="79"/>
      <c r="BA324" s="79"/>
      <c r="BB324" s="79"/>
      <c r="BC324" s="79"/>
      <c r="BD324" s="79"/>
      <c r="BE324" s="79"/>
      <c r="BF324" s="75"/>
      <c r="BG324" s="75"/>
      <c r="BH324" s="73"/>
      <c r="BI324" s="73"/>
      <c r="BJ324" s="73"/>
      <c r="BK324" s="73"/>
      <c r="BL324" s="73"/>
      <c r="BM324" s="73"/>
      <c r="BN324" s="73"/>
      <c r="BO324" s="73"/>
      <c r="BP324" s="73"/>
      <c r="BQ324" s="73"/>
      <c r="BR324" s="73"/>
      <c r="BS324" s="73"/>
      <c r="BT324" s="73"/>
      <c r="BU324" s="73"/>
      <c r="BV324" s="73"/>
      <c r="BW324" s="73"/>
      <c r="BX324" s="73"/>
      <c r="BY324" s="73"/>
      <c r="BZ324" s="73"/>
      <c r="CA324" s="73"/>
      <c r="CB324" s="74"/>
      <c r="CC324" s="74"/>
      <c r="CD324" s="74"/>
      <c r="CE324" s="74"/>
      <c r="CF324" s="74"/>
      <c r="CG324" s="73"/>
      <c r="CH324" s="73"/>
      <c r="CI324" s="73"/>
      <c r="CJ324" s="73"/>
      <c r="CK324" s="73"/>
      <c r="CL324" s="73"/>
      <c r="CM324" s="73"/>
      <c r="CN324" s="73"/>
      <c r="CO324" s="73"/>
      <c r="CP324" s="73"/>
      <c r="CQ324" s="73"/>
      <c r="CR324" s="73"/>
      <c r="CS324" s="73"/>
      <c r="CT324" s="73"/>
      <c r="CU324" s="73"/>
      <c r="CV324" s="71"/>
      <c r="CW324" s="71"/>
      <c r="CX324" s="71"/>
      <c r="CY324" s="71"/>
      <c r="CZ324" s="71"/>
      <c r="DA324" s="71"/>
      <c r="DB324" s="71"/>
      <c r="DC324" s="71"/>
      <c r="DD324" s="71"/>
      <c r="DE324" s="71"/>
      <c r="DF324" s="71"/>
      <c r="DH324" s="28"/>
    </row>
    <row r="325" spans="1:112" s="19" customFormat="1" ht="98.25" customHeight="1" x14ac:dyDescent="0.2">
      <c r="A325" s="72" t="s">
        <v>1038</v>
      </c>
      <c r="B325" s="77" t="s">
        <v>1039</v>
      </c>
      <c r="C325" s="77"/>
      <c r="D325" s="77"/>
      <c r="E325" s="77"/>
      <c r="F325" s="77"/>
      <c r="G325" s="77"/>
      <c r="H325" s="77"/>
      <c r="I325" s="77"/>
      <c r="J325" s="77"/>
      <c r="K325" s="77"/>
      <c r="L325" s="77"/>
      <c r="M325" s="77"/>
      <c r="N325" s="77"/>
      <c r="O325" s="24" t="s">
        <v>77</v>
      </c>
      <c r="P325" s="24" t="s">
        <v>78</v>
      </c>
      <c r="Q325" s="24" t="s">
        <v>79</v>
      </c>
      <c r="R325" s="77"/>
      <c r="S325" s="78" t="s">
        <v>783</v>
      </c>
      <c r="T325" s="76">
        <v>638.27</v>
      </c>
      <c r="U325" s="76">
        <v>638.24</v>
      </c>
      <c r="V325" s="76"/>
      <c r="W325" s="76"/>
      <c r="X325" s="76"/>
      <c r="Y325" s="76"/>
      <c r="Z325" s="76"/>
      <c r="AA325" s="76"/>
      <c r="AB325" s="76">
        <v>638.27</v>
      </c>
      <c r="AC325" s="76">
        <v>638.24</v>
      </c>
      <c r="AD325" s="71">
        <v>3840.1</v>
      </c>
      <c r="AE325" s="71"/>
      <c r="AF325" s="71"/>
      <c r="AG325" s="71"/>
      <c r="AH325" s="71">
        <v>3840.1</v>
      </c>
      <c r="AI325" s="71">
        <v>3840.1</v>
      </c>
      <c r="AJ325" s="71"/>
      <c r="AK325" s="71"/>
      <c r="AL325" s="71"/>
      <c r="AM325" s="71">
        <v>3840.1</v>
      </c>
      <c r="AN325" s="71">
        <v>3840.1</v>
      </c>
      <c r="AO325" s="71"/>
      <c r="AP325" s="71"/>
      <c r="AQ325" s="71"/>
      <c r="AR325" s="71">
        <v>3840.1</v>
      </c>
      <c r="AS325" s="71">
        <v>3840.1</v>
      </c>
      <c r="AT325" s="71"/>
      <c r="AU325" s="71"/>
      <c r="AV325" s="71"/>
      <c r="AW325" s="71">
        <v>3840.1</v>
      </c>
      <c r="AX325" s="79">
        <v>638.29999999999995</v>
      </c>
      <c r="AY325" s="79">
        <v>638.20000000000005</v>
      </c>
      <c r="AZ325" s="79"/>
      <c r="BA325" s="79"/>
      <c r="BB325" s="79"/>
      <c r="BC325" s="79"/>
      <c r="BD325" s="79"/>
      <c r="BE325" s="79"/>
      <c r="BF325" s="75">
        <v>638.29999999999995</v>
      </c>
      <c r="BG325" s="75">
        <v>638.20000000000005</v>
      </c>
      <c r="BH325" s="73">
        <v>3840.1</v>
      </c>
      <c r="BI325" s="73"/>
      <c r="BJ325" s="73"/>
      <c r="BK325" s="73"/>
      <c r="BL325" s="73">
        <v>3840.1</v>
      </c>
      <c r="BM325" s="73">
        <v>3840.1</v>
      </c>
      <c r="BN325" s="73"/>
      <c r="BO325" s="73"/>
      <c r="BP325" s="73"/>
      <c r="BQ325" s="73">
        <v>3840.1</v>
      </c>
      <c r="BR325" s="73">
        <v>3840.1</v>
      </c>
      <c r="BS325" s="73"/>
      <c r="BT325" s="73"/>
      <c r="BU325" s="73"/>
      <c r="BV325" s="73">
        <v>3840.1</v>
      </c>
      <c r="BW325" s="73">
        <v>3840.1</v>
      </c>
      <c r="BX325" s="73"/>
      <c r="BY325" s="73"/>
      <c r="BZ325" s="73"/>
      <c r="CA325" s="73">
        <v>3840.1</v>
      </c>
      <c r="CB325" s="74">
        <v>638.27</v>
      </c>
      <c r="CC325" s="74"/>
      <c r="CD325" s="74"/>
      <c r="CE325" s="74"/>
      <c r="CF325" s="74">
        <v>638.27</v>
      </c>
      <c r="CG325" s="73">
        <v>3840.1</v>
      </c>
      <c r="CH325" s="73"/>
      <c r="CI325" s="73"/>
      <c r="CJ325" s="73"/>
      <c r="CK325" s="73">
        <v>3840.1</v>
      </c>
      <c r="CL325" s="73">
        <v>3840.1</v>
      </c>
      <c r="CM325" s="73"/>
      <c r="CN325" s="73"/>
      <c r="CO325" s="73"/>
      <c r="CP325" s="73">
        <v>3840.1</v>
      </c>
      <c r="CQ325" s="73">
        <v>638.29999999999995</v>
      </c>
      <c r="CR325" s="73"/>
      <c r="CS325" s="73"/>
      <c r="CT325" s="73"/>
      <c r="CU325" s="73">
        <v>638.29999999999995</v>
      </c>
      <c r="CV325" s="71">
        <v>3840.1</v>
      </c>
      <c r="CW325" s="71"/>
      <c r="CX325" s="71"/>
      <c r="CY325" s="71"/>
      <c r="CZ325" s="71">
        <v>3840.1</v>
      </c>
      <c r="DA325" s="71">
        <v>3840.1</v>
      </c>
      <c r="DB325" s="71"/>
      <c r="DC325" s="71"/>
      <c r="DD325" s="71"/>
      <c r="DE325" s="71">
        <v>3840.1</v>
      </c>
      <c r="DF325" s="71" t="s">
        <v>82</v>
      </c>
      <c r="DH325" s="28"/>
    </row>
    <row r="326" spans="1:112" s="19" customFormat="1" ht="98.25" customHeight="1" x14ac:dyDescent="0.2">
      <c r="A326" s="72"/>
      <c r="B326" s="77"/>
      <c r="C326" s="77"/>
      <c r="D326" s="77"/>
      <c r="E326" s="77"/>
      <c r="F326" s="77"/>
      <c r="G326" s="77"/>
      <c r="H326" s="77"/>
      <c r="I326" s="77"/>
      <c r="J326" s="77"/>
      <c r="K326" s="77"/>
      <c r="L326" s="77"/>
      <c r="M326" s="77"/>
      <c r="N326" s="77"/>
      <c r="O326" s="24" t="s">
        <v>178</v>
      </c>
      <c r="P326" s="24" t="s">
        <v>1011</v>
      </c>
      <c r="Q326" s="24" t="s">
        <v>180</v>
      </c>
      <c r="R326" s="77"/>
      <c r="S326" s="78"/>
      <c r="T326" s="76"/>
      <c r="U326" s="76"/>
      <c r="V326" s="76"/>
      <c r="W326" s="76"/>
      <c r="X326" s="76"/>
      <c r="Y326" s="76"/>
      <c r="Z326" s="76"/>
      <c r="AA326" s="76"/>
      <c r="AB326" s="76"/>
      <c r="AC326" s="76"/>
      <c r="AD326" s="71"/>
      <c r="AE326" s="71"/>
      <c r="AF326" s="71"/>
      <c r="AG326" s="71"/>
      <c r="AH326" s="71"/>
      <c r="AI326" s="71"/>
      <c r="AJ326" s="71"/>
      <c r="AK326" s="71"/>
      <c r="AL326" s="71"/>
      <c r="AM326" s="71"/>
      <c r="AN326" s="71"/>
      <c r="AO326" s="71"/>
      <c r="AP326" s="71"/>
      <c r="AQ326" s="71"/>
      <c r="AR326" s="71"/>
      <c r="AS326" s="71"/>
      <c r="AT326" s="71"/>
      <c r="AU326" s="71"/>
      <c r="AV326" s="71"/>
      <c r="AW326" s="71"/>
      <c r="AX326" s="79"/>
      <c r="AY326" s="79"/>
      <c r="AZ326" s="79"/>
      <c r="BA326" s="79"/>
      <c r="BB326" s="79"/>
      <c r="BC326" s="79"/>
      <c r="BD326" s="79"/>
      <c r="BE326" s="79"/>
      <c r="BF326" s="75"/>
      <c r="BG326" s="75"/>
      <c r="BH326" s="73"/>
      <c r="BI326" s="73"/>
      <c r="BJ326" s="73"/>
      <c r="BK326" s="73"/>
      <c r="BL326" s="73"/>
      <c r="BM326" s="73"/>
      <c r="BN326" s="73"/>
      <c r="BO326" s="73"/>
      <c r="BP326" s="73"/>
      <c r="BQ326" s="73"/>
      <c r="BR326" s="73"/>
      <c r="BS326" s="73"/>
      <c r="BT326" s="73"/>
      <c r="BU326" s="73"/>
      <c r="BV326" s="73"/>
      <c r="BW326" s="73"/>
      <c r="BX326" s="73"/>
      <c r="BY326" s="73"/>
      <c r="BZ326" s="73"/>
      <c r="CA326" s="73"/>
      <c r="CB326" s="74"/>
      <c r="CC326" s="74"/>
      <c r="CD326" s="74"/>
      <c r="CE326" s="74"/>
      <c r="CF326" s="74"/>
      <c r="CG326" s="73"/>
      <c r="CH326" s="73"/>
      <c r="CI326" s="73"/>
      <c r="CJ326" s="73"/>
      <c r="CK326" s="73"/>
      <c r="CL326" s="73"/>
      <c r="CM326" s="73"/>
      <c r="CN326" s="73"/>
      <c r="CO326" s="73"/>
      <c r="CP326" s="73"/>
      <c r="CQ326" s="73"/>
      <c r="CR326" s="73"/>
      <c r="CS326" s="73"/>
      <c r="CT326" s="73"/>
      <c r="CU326" s="73"/>
      <c r="CV326" s="71"/>
      <c r="CW326" s="71"/>
      <c r="CX326" s="71"/>
      <c r="CY326" s="71"/>
      <c r="CZ326" s="71"/>
      <c r="DA326" s="71"/>
      <c r="DB326" s="71"/>
      <c r="DC326" s="71"/>
      <c r="DD326" s="71"/>
      <c r="DE326" s="71"/>
      <c r="DF326" s="71"/>
      <c r="DH326" s="28"/>
    </row>
    <row r="327" spans="1:112" s="19" customFormat="1" ht="98.25" customHeight="1" x14ac:dyDescent="0.2">
      <c r="A327" s="72" t="s">
        <v>1040</v>
      </c>
      <c r="B327" s="77" t="s">
        <v>1041</v>
      </c>
      <c r="C327" s="72" t="s">
        <v>74</v>
      </c>
      <c r="D327" s="72" t="s">
        <v>1028</v>
      </c>
      <c r="E327" s="72" t="s">
        <v>76</v>
      </c>
      <c r="F327" s="77"/>
      <c r="G327" s="77"/>
      <c r="H327" s="77"/>
      <c r="I327" s="77"/>
      <c r="J327" s="77"/>
      <c r="K327" s="77"/>
      <c r="L327" s="77"/>
      <c r="M327" s="77"/>
      <c r="N327" s="77"/>
      <c r="O327" s="24" t="s">
        <v>1042</v>
      </c>
      <c r="P327" s="24" t="s">
        <v>78</v>
      </c>
      <c r="Q327" s="24" t="s">
        <v>846</v>
      </c>
      <c r="R327" s="77"/>
      <c r="S327" s="78" t="s">
        <v>875</v>
      </c>
      <c r="T327" s="76">
        <v>538.41</v>
      </c>
      <c r="U327" s="76">
        <v>538.4</v>
      </c>
      <c r="V327" s="76"/>
      <c r="W327" s="76"/>
      <c r="X327" s="76"/>
      <c r="Y327" s="76"/>
      <c r="Z327" s="76"/>
      <c r="AA327" s="76"/>
      <c r="AB327" s="76">
        <v>538.41</v>
      </c>
      <c r="AC327" s="76">
        <v>538.4</v>
      </c>
      <c r="AD327" s="71">
        <v>442.9</v>
      </c>
      <c r="AE327" s="71"/>
      <c r="AF327" s="71"/>
      <c r="AG327" s="71"/>
      <c r="AH327" s="71">
        <v>442.9</v>
      </c>
      <c r="AI327" s="71">
        <v>442.9</v>
      </c>
      <c r="AJ327" s="71"/>
      <c r="AK327" s="71"/>
      <c r="AL327" s="71"/>
      <c r="AM327" s="71">
        <v>442.9</v>
      </c>
      <c r="AN327" s="71">
        <v>442.9</v>
      </c>
      <c r="AO327" s="71"/>
      <c r="AP327" s="71"/>
      <c r="AQ327" s="71"/>
      <c r="AR327" s="71">
        <v>442.9</v>
      </c>
      <c r="AS327" s="71">
        <v>442.9</v>
      </c>
      <c r="AT327" s="71"/>
      <c r="AU327" s="71"/>
      <c r="AV327" s="71"/>
      <c r="AW327" s="71">
        <v>442.9</v>
      </c>
      <c r="AX327" s="79">
        <v>538.4</v>
      </c>
      <c r="AY327" s="79">
        <v>538.4</v>
      </c>
      <c r="AZ327" s="79"/>
      <c r="BA327" s="79"/>
      <c r="BB327" s="79"/>
      <c r="BC327" s="79"/>
      <c r="BD327" s="79"/>
      <c r="BE327" s="79"/>
      <c r="BF327" s="75">
        <v>538.4</v>
      </c>
      <c r="BG327" s="75">
        <v>538.4</v>
      </c>
      <c r="BH327" s="73">
        <v>442.9</v>
      </c>
      <c r="BI327" s="73"/>
      <c r="BJ327" s="73"/>
      <c r="BK327" s="73"/>
      <c r="BL327" s="73">
        <v>442.9</v>
      </c>
      <c r="BM327" s="73">
        <v>442.9</v>
      </c>
      <c r="BN327" s="73"/>
      <c r="BO327" s="73"/>
      <c r="BP327" s="73"/>
      <c r="BQ327" s="73">
        <v>442.9</v>
      </c>
      <c r="BR327" s="73">
        <v>442.9</v>
      </c>
      <c r="BS327" s="73"/>
      <c r="BT327" s="73"/>
      <c r="BU327" s="73"/>
      <c r="BV327" s="73">
        <v>442.9</v>
      </c>
      <c r="BW327" s="73">
        <v>442.9</v>
      </c>
      <c r="BX327" s="73"/>
      <c r="BY327" s="73"/>
      <c r="BZ327" s="73"/>
      <c r="CA327" s="73">
        <v>442.9</v>
      </c>
      <c r="CB327" s="74">
        <v>538.41</v>
      </c>
      <c r="CC327" s="74"/>
      <c r="CD327" s="74"/>
      <c r="CE327" s="74"/>
      <c r="CF327" s="74">
        <v>538.41</v>
      </c>
      <c r="CG327" s="73">
        <v>442.9</v>
      </c>
      <c r="CH327" s="73"/>
      <c r="CI327" s="73"/>
      <c r="CJ327" s="73"/>
      <c r="CK327" s="73">
        <v>442.9</v>
      </c>
      <c r="CL327" s="74">
        <v>442.9</v>
      </c>
      <c r="CM327" s="74"/>
      <c r="CN327" s="74"/>
      <c r="CO327" s="74"/>
      <c r="CP327" s="74">
        <v>442.9</v>
      </c>
      <c r="CQ327" s="73">
        <v>538.4</v>
      </c>
      <c r="CR327" s="73"/>
      <c r="CS327" s="73"/>
      <c r="CT327" s="73"/>
      <c r="CU327" s="73">
        <v>538.4</v>
      </c>
      <c r="CV327" s="71">
        <v>442.9</v>
      </c>
      <c r="CW327" s="71"/>
      <c r="CX327" s="71"/>
      <c r="CY327" s="71"/>
      <c r="CZ327" s="71">
        <v>442.9</v>
      </c>
      <c r="DA327" s="71">
        <v>442.9</v>
      </c>
      <c r="DB327" s="71"/>
      <c r="DC327" s="71"/>
      <c r="DD327" s="71"/>
      <c r="DE327" s="71">
        <v>442.9</v>
      </c>
      <c r="DF327" s="71" t="s">
        <v>82</v>
      </c>
      <c r="DH327" s="28"/>
    </row>
    <row r="328" spans="1:112" s="19" customFormat="1" ht="98.25" customHeight="1" x14ac:dyDescent="0.2">
      <c r="A328" s="72"/>
      <c r="B328" s="77"/>
      <c r="C328" s="72"/>
      <c r="D328" s="72"/>
      <c r="E328" s="72"/>
      <c r="F328" s="77"/>
      <c r="G328" s="77"/>
      <c r="H328" s="77"/>
      <c r="I328" s="77"/>
      <c r="J328" s="77"/>
      <c r="K328" s="77"/>
      <c r="L328" s="77"/>
      <c r="M328" s="77"/>
      <c r="N328" s="77"/>
      <c r="O328" s="24" t="s">
        <v>178</v>
      </c>
      <c r="P328" s="24" t="s">
        <v>1011</v>
      </c>
      <c r="Q328" s="24" t="s">
        <v>180</v>
      </c>
      <c r="R328" s="77"/>
      <c r="S328" s="78"/>
      <c r="T328" s="76"/>
      <c r="U328" s="76"/>
      <c r="V328" s="76"/>
      <c r="W328" s="76"/>
      <c r="X328" s="76"/>
      <c r="Y328" s="76"/>
      <c r="Z328" s="76"/>
      <c r="AA328" s="76"/>
      <c r="AB328" s="76"/>
      <c r="AC328" s="76"/>
      <c r="AD328" s="71"/>
      <c r="AE328" s="71"/>
      <c r="AF328" s="71"/>
      <c r="AG328" s="71"/>
      <c r="AH328" s="71"/>
      <c r="AI328" s="71"/>
      <c r="AJ328" s="71"/>
      <c r="AK328" s="71"/>
      <c r="AL328" s="71"/>
      <c r="AM328" s="71"/>
      <c r="AN328" s="71"/>
      <c r="AO328" s="71"/>
      <c r="AP328" s="71"/>
      <c r="AQ328" s="71"/>
      <c r="AR328" s="71"/>
      <c r="AS328" s="71"/>
      <c r="AT328" s="71"/>
      <c r="AU328" s="71"/>
      <c r="AV328" s="71"/>
      <c r="AW328" s="71"/>
      <c r="AX328" s="79"/>
      <c r="AY328" s="79"/>
      <c r="AZ328" s="79"/>
      <c r="BA328" s="79"/>
      <c r="BB328" s="79"/>
      <c r="BC328" s="79"/>
      <c r="BD328" s="79"/>
      <c r="BE328" s="79"/>
      <c r="BF328" s="75"/>
      <c r="BG328" s="75"/>
      <c r="BH328" s="73"/>
      <c r="BI328" s="73"/>
      <c r="BJ328" s="73"/>
      <c r="BK328" s="73"/>
      <c r="BL328" s="73"/>
      <c r="BM328" s="73"/>
      <c r="BN328" s="73"/>
      <c r="BO328" s="73"/>
      <c r="BP328" s="73"/>
      <c r="BQ328" s="73"/>
      <c r="BR328" s="73"/>
      <c r="BS328" s="73"/>
      <c r="BT328" s="73"/>
      <c r="BU328" s="73"/>
      <c r="BV328" s="73"/>
      <c r="BW328" s="73"/>
      <c r="BX328" s="73"/>
      <c r="BY328" s="73"/>
      <c r="BZ328" s="73"/>
      <c r="CA328" s="73"/>
      <c r="CB328" s="74"/>
      <c r="CC328" s="74"/>
      <c r="CD328" s="74"/>
      <c r="CE328" s="74"/>
      <c r="CF328" s="74"/>
      <c r="CG328" s="73"/>
      <c r="CH328" s="73"/>
      <c r="CI328" s="73"/>
      <c r="CJ328" s="73"/>
      <c r="CK328" s="73"/>
      <c r="CL328" s="74"/>
      <c r="CM328" s="74"/>
      <c r="CN328" s="74"/>
      <c r="CO328" s="74"/>
      <c r="CP328" s="74"/>
      <c r="CQ328" s="73"/>
      <c r="CR328" s="73"/>
      <c r="CS328" s="73"/>
      <c r="CT328" s="73"/>
      <c r="CU328" s="73"/>
      <c r="CV328" s="71"/>
      <c r="CW328" s="71"/>
      <c r="CX328" s="71"/>
      <c r="CY328" s="71"/>
      <c r="CZ328" s="71"/>
      <c r="DA328" s="71"/>
      <c r="DB328" s="71"/>
      <c r="DC328" s="71"/>
      <c r="DD328" s="71"/>
      <c r="DE328" s="71"/>
      <c r="DF328" s="71"/>
      <c r="DH328" s="28"/>
    </row>
    <row r="329" spans="1:112" s="19" customFormat="1" ht="98.25" customHeight="1" x14ac:dyDescent="0.2">
      <c r="A329" s="72" t="s">
        <v>1043</v>
      </c>
      <c r="B329" s="77" t="s">
        <v>1044</v>
      </c>
      <c r="C329" s="72" t="s">
        <v>74</v>
      </c>
      <c r="D329" s="72" t="s">
        <v>1045</v>
      </c>
      <c r="E329" s="72" t="s">
        <v>76</v>
      </c>
      <c r="F329" s="77"/>
      <c r="G329" s="77"/>
      <c r="H329" s="77"/>
      <c r="I329" s="77"/>
      <c r="J329" s="77"/>
      <c r="K329" s="77"/>
      <c r="L329" s="77"/>
      <c r="M329" s="77"/>
      <c r="N329" s="77"/>
      <c r="O329" s="24" t="s">
        <v>115</v>
      </c>
      <c r="P329" s="24" t="s">
        <v>78</v>
      </c>
      <c r="Q329" s="24" t="s">
        <v>79</v>
      </c>
      <c r="R329" s="77"/>
      <c r="S329" s="78" t="s">
        <v>992</v>
      </c>
      <c r="T329" s="76">
        <v>26.45</v>
      </c>
      <c r="U329" s="76">
        <v>26.39</v>
      </c>
      <c r="V329" s="76"/>
      <c r="W329" s="76"/>
      <c r="X329" s="76"/>
      <c r="Y329" s="76"/>
      <c r="Z329" s="76"/>
      <c r="AA329" s="76"/>
      <c r="AB329" s="76">
        <v>26.45</v>
      </c>
      <c r="AC329" s="76">
        <v>26.39</v>
      </c>
      <c r="AD329" s="71">
        <v>113.4</v>
      </c>
      <c r="AE329" s="71"/>
      <c r="AF329" s="71"/>
      <c r="AG329" s="71"/>
      <c r="AH329" s="71">
        <v>113.4</v>
      </c>
      <c r="AI329" s="71">
        <v>113.4</v>
      </c>
      <c r="AJ329" s="71"/>
      <c r="AK329" s="71"/>
      <c r="AL329" s="71"/>
      <c r="AM329" s="71">
        <v>113.4</v>
      </c>
      <c r="AN329" s="71">
        <v>113.4</v>
      </c>
      <c r="AO329" s="71"/>
      <c r="AP329" s="71"/>
      <c r="AQ329" s="71"/>
      <c r="AR329" s="71">
        <v>113.4</v>
      </c>
      <c r="AS329" s="71">
        <v>113.4</v>
      </c>
      <c r="AT329" s="71"/>
      <c r="AU329" s="71"/>
      <c r="AV329" s="71"/>
      <c r="AW329" s="71">
        <v>113.4</v>
      </c>
      <c r="AX329" s="79">
        <v>26.5</v>
      </c>
      <c r="AY329" s="79">
        <v>26.4</v>
      </c>
      <c r="AZ329" s="79"/>
      <c r="BA329" s="79"/>
      <c r="BB329" s="79"/>
      <c r="BC329" s="79"/>
      <c r="BD329" s="79"/>
      <c r="BE329" s="79"/>
      <c r="BF329" s="75">
        <v>26.5</v>
      </c>
      <c r="BG329" s="75">
        <v>26.4</v>
      </c>
      <c r="BH329" s="73">
        <v>113.4</v>
      </c>
      <c r="BI329" s="73"/>
      <c r="BJ329" s="73"/>
      <c r="BK329" s="73"/>
      <c r="BL329" s="73">
        <v>113.4</v>
      </c>
      <c r="BM329" s="73">
        <v>113.4</v>
      </c>
      <c r="BN329" s="73"/>
      <c r="BO329" s="73"/>
      <c r="BP329" s="73"/>
      <c r="BQ329" s="73">
        <v>113.4</v>
      </c>
      <c r="BR329" s="73">
        <v>113.4</v>
      </c>
      <c r="BS329" s="73"/>
      <c r="BT329" s="73"/>
      <c r="BU329" s="73"/>
      <c r="BV329" s="73">
        <v>113.4</v>
      </c>
      <c r="BW329" s="73">
        <v>113.4</v>
      </c>
      <c r="BX329" s="73"/>
      <c r="BY329" s="73"/>
      <c r="BZ329" s="73"/>
      <c r="CA329" s="73">
        <v>113.4</v>
      </c>
      <c r="CB329" s="74">
        <v>26.45</v>
      </c>
      <c r="CC329" s="74"/>
      <c r="CD329" s="74"/>
      <c r="CE329" s="74"/>
      <c r="CF329" s="74">
        <v>26.45</v>
      </c>
      <c r="CG329" s="73">
        <v>113.4</v>
      </c>
      <c r="CH329" s="73"/>
      <c r="CI329" s="73"/>
      <c r="CJ329" s="73"/>
      <c r="CK329" s="73">
        <v>113.4</v>
      </c>
      <c r="CL329" s="73">
        <v>113.4</v>
      </c>
      <c r="CM329" s="73"/>
      <c r="CN329" s="73"/>
      <c r="CO329" s="73"/>
      <c r="CP329" s="73">
        <v>113.4</v>
      </c>
      <c r="CQ329" s="73">
        <v>26.5</v>
      </c>
      <c r="CR329" s="73"/>
      <c r="CS329" s="73"/>
      <c r="CT329" s="73"/>
      <c r="CU329" s="73">
        <v>26.5</v>
      </c>
      <c r="CV329" s="71">
        <v>113.4</v>
      </c>
      <c r="CW329" s="71"/>
      <c r="CX329" s="71"/>
      <c r="CY329" s="71"/>
      <c r="CZ329" s="71">
        <v>113.4</v>
      </c>
      <c r="DA329" s="71">
        <v>113.4</v>
      </c>
      <c r="DB329" s="71"/>
      <c r="DC329" s="71"/>
      <c r="DD329" s="71"/>
      <c r="DE329" s="71">
        <v>113.4</v>
      </c>
      <c r="DF329" s="71" t="s">
        <v>82</v>
      </c>
      <c r="DH329" s="28"/>
    </row>
    <row r="330" spans="1:112" s="19" customFormat="1" ht="98.25" customHeight="1" x14ac:dyDescent="0.2">
      <c r="A330" s="72"/>
      <c r="B330" s="77"/>
      <c r="C330" s="72"/>
      <c r="D330" s="72"/>
      <c r="E330" s="72"/>
      <c r="F330" s="77"/>
      <c r="G330" s="77"/>
      <c r="H330" s="77"/>
      <c r="I330" s="77"/>
      <c r="J330" s="77"/>
      <c r="K330" s="77"/>
      <c r="L330" s="77"/>
      <c r="M330" s="77"/>
      <c r="N330" s="77"/>
      <c r="O330" s="24" t="s">
        <v>178</v>
      </c>
      <c r="P330" s="24" t="s">
        <v>1011</v>
      </c>
      <c r="Q330" s="24" t="s">
        <v>180</v>
      </c>
      <c r="R330" s="77"/>
      <c r="S330" s="78"/>
      <c r="T330" s="76"/>
      <c r="U330" s="76"/>
      <c r="V330" s="76"/>
      <c r="W330" s="76"/>
      <c r="X330" s="76"/>
      <c r="Y330" s="76"/>
      <c r="Z330" s="76"/>
      <c r="AA330" s="76"/>
      <c r="AB330" s="76"/>
      <c r="AC330" s="76"/>
      <c r="AD330" s="71"/>
      <c r="AE330" s="71"/>
      <c r="AF330" s="71"/>
      <c r="AG330" s="71"/>
      <c r="AH330" s="71"/>
      <c r="AI330" s="71"/>
      <c r="AJ330" s="71"/>
      <c r="AK330" s="71"/>
      <c r="AL330" s="71"/>
      <c r="AM330" s="71"/>
      <c r="AN330" s="71"/>
      <c r="AO330" s="71"/>
      <c r="AP330" s="71"/>
      <c r="AQ330" s="71"/>
      <c r="AR330" s="71"/>
      <c r="AS330" s="71"/>
      <c r="AT330" s="71"/>
      <c r="AU330" s="71"/>
      <c r="AV330" s="71"/>
      <c r="AW330" s="71"/>
      <c r="AX330" s="79"/>
      <c r="AY330" s="79"/>
      <c r="AZ330" s="79"/>
      <c r="BA330" s="79"/>
      <c r="BB330" s="79"/>
      <c r="BC330" s="79"/>
      <c r="BD330" s="79"/>
      <c r="BE330" s="79"/>
      <c r="BF330" s="75"/>
      <c r="BG330" s="75"/>
      <c r="BH330" s="73"/>
      <c r="BI330" s="73"/>
      <c r="BJ330" s="73"/>
      <c r="BK330" s="73"/>
      <c r="BL330" s="73"/>
      <c r="BM330" s="73"/>
      <c r="BN330" s="73"/>
      <c r="BO330" s="73"/>
      <c r="BP330" s="73"/>
      <c r="BQ330" s="73"/>
      <c r="BR330" s="73"/>
      <c r="BS330" s="73"/>
      <c r="BT330" s="73"/>
      <c r="BU330" s="73"/>
      <c r="BV330" s="73"/>
      <c r="BW330" s="73"/>
      <c r="BX330" s="73"/>
      <c r="BY330" s="73"/>
      <c r="BZ330" s="73"/>
      <c r="CA330" s="73"/>
      <c r="CB330" s="74"/>
      <c r="CC330" s="74"/>
      <c r="CD330" s="74"/>
      <c r="CE330" s="74"/>
      <c r="CF330" s="74"/>
      <c r="CG330" s="73"/>
      <c r="CH330" s="73"/>
      <c r="CI330" s="73"/>
      <c r="CJ330" s="73"/>
      <c r="CK330" s="73"/>
      <c r="CL330" s="73"/>
      <c r="CM330" s="73"/>
      <c r="CN330" s="73"/>
      <c r="CO330" s="73"/>
      <c r="CP330" s="73"/>
      <c r="CQ330" s="73"/>
      <c r="CR330" s="73"/>
      <c r="CS330" s="73"/>
      <c r="CT330" s="73"/>
      <c r="CU330" s="73"/>
      <c r="CV330" s="71"/>
      <c r="CW330" s="71"/>
      <c r="CX330" s="71"/>
      <c r="CY330" s="71"/>
      <c r="CZ330" s="71"/>
      <c r="DA330" s="71"/>
      <c r="DB330" s="71"/>
      <c r="DC330" s="71"/>
      <c r="DD330" s="71"/>
      <c r="DE330" s="71"/>
      <c r="DF330" s="71"/>
      <c r="DH330" s="28"/>
    </row>
    <row r="331" spans="1:112" s="19" customFormat="1" ht="98.25" customHeight="1" x14ac:dyDescent="0.2">
      <c r="A331" s="24" t="s">
        <v>1046</v>
      </c>
      <c r="B331" s="23" t="s">
        <v>1047</v>
      </c>
      <c r="C331" s="23"/>
      <c r="D331" s="23"/>
      <c r="E331" s="23"/>
      <c r="F331" s="23"/>
      <c r="G331" s="23"/>
      <c r="H331" s="23"/>
      <c r="I331" s="23"/>
      <c r="J331" s="23"/>
      <c r="K331" s="23"/>
      <c r="L331" s="23"/>
      <c r="M331" s="23"/>
      <c r="N331" s="23"/>
      <c r="O331" s="23"/>
      <c r="P331" s="23"/>
      <c r="Q331" s="23"/>
      <c r="R331" s="23"/>
      <c r="S331" s="23"/>
      <c r="T331" s="25">
        <v>3602541</v>
      </c>
      <c r="U331" s="25">
        <v>3593432.14</v>
      </c>
      <c r="V331" s="25">
        <v>81636</v>
      </c>
      <c r="W331" s="25">
        <v>81636</v>
      </c>
      <c r="X331" s="25">
        <v>3520905</v>
      </c>
      <c r="Y331" s="25">
        <v>3511796.14</v>
      </c>
      <c r="Z331" s="25">
        <v>0</v>
      </c>
      <c r="AA331" s="25">
        <v>0</v>
      </c>
      <c r="AB331" s="25">
        <v>0</v>
      </c>
      <c r="AC331" s="25">
        <v>0</v>
      </c>
      <c r="AD331" s="27">
        <v>4123259.11</v>
      </c>
      <c r="AE331" s="27">
        <v>95728.58</v>
      </c>
      <c r="AF331" s="27">
        <v>4027530.53</v>
      </c>
      <c r="AG331" s="27">
        <v>0</v>
      </c>
      <c r="AH331" s="27">
        <v>0</v>
      </c>
      <c r="AI331" s="27">
        <v>4183960</v>
      </c>
      <c r="AJ331" s="27">
        <v>90292</v>
      </c>
      <c r="AK331" s="27">
        <v>4093668</v>
      </c>
      <c r="AL331" s="27">
        <v>0</v>
      </c>
      <c r="AM331" s="27">
        <v>0</v>
      </c>
      <c r="AN331" s="27">
        <v>4183960</v>
      </c>
      <c r="AO331" s="27">
        <v>90292</v>
      </c>
      <c r="AP331" s="27">
        <v>4093668</v>
      </c>
      <c r="AQ331" s="27" t="s">
        <v>81</v>
      </c>
      <c r="AR331" s="27">
        <v>0</v>
      </c>
      <c r="AS331" s="27">
        <v>4183960</v>
      </c>
      <c r="AT331" s="27">
        <v>90292</v>
      </c>
      <c r="AU331" s="27">
        <v>4093668</v>
      </c>
      <c r="AV331" s="27">
        <v>0</v>
      </c>
      <c r="AW331" s="27">
        <v>0</v>
      </c>
      <c r="AX331" s="26">
        <f>SUM(AX332:AX342)</f>
        <v>3602541.1</v>
      </c>
      <c r="AY331" s="26">
        <f t="shared" ref="AY331:DE331" si="18">SUM(AY332:AY342)</f>
        <v>3593432.2</v>
      </c>
      <c r="AZ331" s="26">
        <f t="shared" si="18"/>
        <v>81636</v>
      </c>
      <c r="BA331" s="26">
        <f t="shared" si="18"/>
        <v>81636</v>
      </c>
      <c r="BB331" s="26">
        <f t="shared" si="18"/>
        <v>3520905.1</v>
      </c>
      <c r="BC331" s="26">
        <f t="shared" si="18"/>
        <v>3511796.2</v>
      </c>
      <c r="BD331" s="26">
        <f t="shared" si="18"/>
        <v>0</v>
      </c>
      <c r="BE331" s="26">
        <f t="shared" si="18"/>
        <v>0</v>
      </c>
      <c r="BF331" s="26">
        <f t="shared" si="18"/>
        <v>0</v>
      </c>
      <c r="BG331" s="26">
        <f t="shared" si="18"/>
        <v>0</v>
      </c>
      <c r="BH331" s="26">
        <f t="shared" si="18"/>
        <v>4123259.1099999994</v>
      </c>
      <c r="BI331" s="26">
        <f t="shared" si="18"/>
        <v>95728.58</v>
      </c>
      <c r="BJ331" s="26">
        <f>SUM(BJ332:BJ342)</f>
        <v>4027530.5299999993</v>
      </c>
      <c r="BK331" s="26">
        <f t="shared" si="18"/>
        <v>0</v>
      </c>
      <c r="BL331" s="26">
        <f t="shared" si="18"/>
        <v>0</v>
      </c>
      <c r="BM331" s="26">
        <f t="shared" si="18"/>
        <v>4183960</v>
      </c>
      <c r="BN331" s="26">
        <f t="shared" si="18"/>
        <v>90292</v>
      </c>
      <c r="BO331" s="26">
        <f t="shared" si="18"/>
        <v>4093668</v>
      </c>
      <c r="BP331" s="26">
        <f t="shared" si="18"/>
        <v>0</v>
      </c>
      <c r="BQ331" s="26">
        <f t="shared" si="18"/>
        <v>0</v>
      </c>
      <c r="BR331" s="26">
        <f t="shared" si="18"/>
        <v>4183960</v>
      </c>
      <c r="BS331" s="26">
        <f t="shared" si="18"/>
        <v>90292</v>
      </c>
      <c r="BT331" s="26">
        <f t="shared" si="18"/>
        <v>4093668</v>
      </c>
      <c r="BU331" s="26">
        <f t="shared" si="18"/>
        <v>0</v>
      </c>
      <c r="BV331" s="26">
        <f t="shared" si="18"/>
        <v>0</v>
      </c>
      <c r="BW331" s="26">
        <f t="shared" si="18"/>
        <v>4183960</v>
      </c>
      <c r="BX331" s="26">
        <f t="shared" si="18"/>
        <v>90292</v>
      </c>
      <c r="BY331" s="26">
        <f t="shared" si="18"/>
        <v>4093668</v>
      </c>
      <c r="BZ331" s="26">
        <f t="shared" si="18"/>
        <v>0</v>
      </c>
      <c r="CA331" s="26">
        <f t="shared" si="18"/>
        <v>0</v>
      </c>
      <c r="CB331" s="26">
        <f t="shared" si="18"/>
        <v>3602541</v>
      </c>
      <c r="CC331" s="26">
        <f t="shared" si="18"/>
        <v>81636</v>
      </c>
      <c r="CD331" s="26">
        <f t="shared" si="18"/>
        <v>3520905</v>
      </c>
      <c r="CE331" s="26">
        <f t="shared" si="18"/>
        <v>0</v>
      </c>
      <c r="CF331" s="26">
        <f t="shared" si="18"/>
        <v>0</v>
      </c>
      <c r="CG331" s="26">
        <f t="shared" si="18"/>
        <v>4123259.1099999994</v>
      </c>
      <c r="CH331" s="26">
        <f t="shared" si="18"/>
        <v>95728.58</v>
      </c>
      <c r="CI331" s="26">
        <f t="shared" si="18"/>
        <v>4027530.5299999993</v>
      </c>
      <c r="CJ331" s="26">
        <f t="shared" si="18"/>
        <v>0</v>
      </c>
      <c r="CK331" s="26">
        <f t="shared" si="18"/>
        <v>0</v>
      </c>
      <c r="CL331" s="26">
        <f t="shared" si="18"/>
        <v>4183960</v>
      </c>
      <c r="CM331" s="26">
        <f t="shared" si="18"/>
        <v>90292</v>
      </c>
      <c r="CN331" s="26">
        <f t="shared" si="18"/>
        <v>4093668</v>
      </c>
      <c r="CO331" s="26">
        <f t="shared" si="18"/>
        <v>0</v>
      </c>
      <c r="CP331" s="26">
        <f t="shared" si="18"/>
        <v>0</v>
      </c>
      <c r="CQ331" s="26">
        <f t="shared" si="18"/>
        <v>3602541.1</v>
      </c>
      <c r="CR331" s="26">
        <f t="shared" si="18"/>
        <v>81636</v>
      </c>
      <c r="CS331" s="26">
        <f t="shared" si="18"/>
        <v>3520905.1</v>
      </c>
      <c r="CT331" s="26">
        <f t="shared" si="18"/>
        <v>0</v>
      </c>
      <c r="CU331" s="26">
        <f t="shared" si="18"/>
        <v>0</v>
      </c>
      <c r="CV331" s="26">
        <f t="shared" si="18"/>
        <v>4123259.1099999994</v>
      </c>
      <c r="CW331" s="26">
        <f t="shared" si="18"/>
        <v>95728.58</v>
      </c>
      <c r="CX331" s="26">
        <f t="shared" si="18"/>
        <v>4027530.5299999993</v>
      </c>
      <c r="CY331" s="26">
        <f t="shared" si="18"/>
        <v>0</v>
      </c>
      <c r="CZ331" s="26">
        <f t="shared" si="18"/>
        <v>0</v>
      </c>
      <c r="DA331" s="26">
        <f t="shared" si="18"/>
        <v>4183960</v>
      </c>
      <c r="DB331" s="26">
        <f t="shared" si="18"/>
        <v>90292</v>
      </c>
      <c r="DC331" s="26">
        <f t="shared" si="18"/>
        <v>4093668</v>
      </c>
      <c r="DD331" s="26">
        <f t="shared" si="18"/>
        <v>0</v>
      </c>
      <c r="DE331" s="26">
        <f t="shared" si="18"/>
        <v>0</v>
      </c>
      <c r="DF331" s="27"/>
      <c r="DH331" s="28"/>
    </row>
    <row r="332" spans="1:112" s="19" customFormat="1" ht="98.25" customHeight="1" x14ac:dyDescent="0.2">
      <c r="A332" s="72" t="s">
        <v>1048</v>
      </c>
      <c r="B332" s="77" t="s">
        <v>1049</v>
      </c>
      <c r="C332" s="24" t="s">
        <v>895</v>
      </c>
      <c r="D332" s="24" t="s">
        <v>1000</v>
      </c>
      <c r="E332" s="24" t="s">
        <v>897</v>
      </c>
      <c r="F332" s="77"/>
      <c r="G332" s="77"/>
      <c r="H332" s="77"/>
      <c r="I332" s="72" t="s">
        <v>242</v>
      </c>
      <c r="J332" s="72" t="s">
        <v>243</v>
      </c>
      <c r="K332" s="72" t="s">
        <v>244</v>
      </c>
      <c r="L332" s="77"/>
      <c r="M332" s="77"/>
      <c r="N332" s="77"/>
      <c r="O332" s="24" t="s">
        <v>245</v>
      </c>
      <c r="P332" s="24" t="s">
        <v>78</v>
      </c>
      <c r="Q332" s="24" t="s">
        <v>246</v>
      </c>
      <c r="R332" s="77" t="s">
        <v>247</v>
      </c>
      <c r="S332" s="77" t="s">
        <v>1050</v>
      </c>
      <c r="T332" s="76">
        <v>1915788.77</v>
      </c>
      <c r="U332" s="76">
        <v>1911154.02</v>
      </c>
      <c r="V332" s="76">
        <v>55959</v>
      </c>
      <c r="W332" s="76">
        <v>55959</v>
      </c>
      <c r="X332" s="76">
        <v>1859829.77</v>
      </c>
      <c r="Y332" s="76">
        <v>1855195.02</v>
      </c>
      <c r="Z332" s="76">
        <v>0</v>
      </c>
      <c r="AA332" s="76">
        <v>0</v>
      </c>
      <c r="AB332" s="76">
        <v>0</v>
      </c>
      <c r="AC332" s="76">
        <v>0</v>
      </c>
      <c r="AD332" s="71">
        <v>2511423.15</v>
      </c>
      <c r="AE332" s="71">
        <v>64425.35</v>
      </c>
      <c r="AF332" s="71">
        <v>2446997.7999999998</v>
      </c>
      <c r="AG332" s="71">
        <v>0</v>
      </c>
      <c r="AH332" s="71">
        <v>0</v>
      </c>
      <c r="AI332" s="71">
        <v>2510513.9</v>
      </c>
      <c r="AJ332" s="71">
        <v>61421.599999999999</v>
      </c>
      <c r="AK332" s="71">
        <v>2449092.2999999998</v>
      </c>
      <c r="AL332" s="71">
        <v>0</v>
      </c>
      <c r="AM332" s="71">
        <v>0</v>
      </c>
      <c r="AN332" s="71">
        <v>2510513.9</v>
      </c>
      <c r="AO332" s="71">
        <v>61421.599999999999</v>
      </c>
      <c r="AP332" s="71">
        <v>2449092.2999999998</v>
      </c>
      <c r="AQ332" s="71" t="s">
        <v>81</v>
      </c>
      <c r="AR332" s="71">
        <v>0</v>
      </c>
      <c r="AS332" s="71">
        <v>2510513.9</v>
      </c>
      <c r="AT332" s="71">
        <v>61421.599999999999</v>
      </c>
      <c r="AU332" s="71">
        <v>2449092.2999999998</v>
      </c>
      <c r="AV332" s="71">
        <v>0</v>
      </c>
      <c r="AW332" s="71">
        <v>0</v>
      </c>
      <c r="AX332" s="79">
        <v>1915788.8</v>
      </c>
      <c r="AY332" s="79">
        <v>1911154</v>
      </c>
      <c r="AZ332" s="79">
        <v>55959</v>
      </c>
      <c r="BA332" s="79">
        <v>55959</v>
      </c>
      <c r="BB332" s="79">
        <v>1859829.8</v>
      </c>
      <c r="BC332" s="79">
        <v>1855195</v>
      </c>
      <c r="BD332" s="79">
        <v>0</v>
      </c>
      <c r="BE332" s="79">
        <v>0</v>
      </c>
      <c r="BF332" s="75">
        <v>0</v>
      </c>
      <c r="BG332" s="75">
        <v>0</v>
      </c>
      <c r="BH332" s="74">
        <v>2511423.15</v>
      </c>
      <c r="BI332" s="74">
        <v>64425.35</v>
      </c>
      <c r="BJ332" s="74">
        <v>2446997.7999999998</v>
      </c>
      <c r="BK332" s="74">
        <v>0</v>
      </c>
      <c r="BL332" s="74">
        <v>0</v>
      </c>
      <c r="BM332" s="73">
        <v>2510513.9</v>
      </c>
      <c r="BN332" s="73">
        <v>61421.599999999999</v>
      </c>
      <c r="BO332" s="73">
        <v>2449092.2999999998</v>
      </c>
      <c r="BP332" s="73">
        <v>0</v>
      </c>
      <c r="BQ332" s="73">
        <v>0</v>
      </c>
      <c r="BR332" s="73">
        <v>2510513.9</v>
      </c>
      <c r="BS332" s="73">
        <v>61421.599999999999</v>
      </c>
      <c r="BT332" s="73">
        <v>2449092.2999999998</v>
      </c>
      <c r="BU332" s="73">
        <v>0</v>
      </c>
      <c r="BV332" s="73">
        <v>0</v>
      </c>
      <c r="BW332" s="73">
        <v>2510513.9</v>
      </c>
      <c r="BX332" s="73">
        <v>61421.599999999999</v>
      </c>
      <c r="BY332" s="73">
        <v>2449092.2999999998</v>
      </c>
      <c r="BZ332" s="73">
        <v>0</v>
      </c>
      <c r="CA332" s="73">
        <v>0</v>
      </c>
      <c r="CB332" s="74">
        <v>1915788.77</v>
      </c>
      <c r="CC332" s="74">
        <v>55959</v>
      </c>
      <c r="CD332" s="74">
        <v>1859829.77</v>
      </c>
      <c r="CE332" s="74">
        <v>0</v>
      </c>
      <c r="CF332" s="74">
        <v>0</v>
      </c>
      <c r="CG332" s="73">
        <v>2511423.15</v>
      </c>
      <c r="CH332" s="73">
        <v>64425.35</v>
      </c>
      <c r="CI332" s="73">
        <v>2446997.7999999998</v>
      </c>
      <c r="CJ332" s="73">
        <v>0</v>
      </c>
      <c r="CK332" s="73">
        <v>0</v>
      </c>
      <c r="CL332" s="73">
        <v>2510513.9</v>
      </c>
      <c r="CM332" s="73">
        <v>61421.599999999999</v>
      </c>
      <c r="CN332" s="73">
        <v>2449092.2999999998</v>
      </c>
      <c r="CO332" s="73">
        <v>0</v>
      </c>
      <c r="CP332" s="73">
        <v>0</v>
      </c>
      <c r="CQ332" s="73">
        <v>1915788.8</v>
      </c>
      <c r="CR332" s="73">
        <v>55959</v>
      </c>
      <c r="CS332" s="73">
        <v>1859829.8</v>
      </c>
      <c r="CT332" s="73">
        <v>0</v>
      </c>
      <c r="CU332" s="73">
        <v>0</v>
      </c>
      <c r="CV332" s="71">
        <v>2511423.15</v>
      </c>
      <c r="CW332" s="71">
        <v>64425.35</v>
      </c>
      <c r="CX332" s="71">
        <v>2446997.7999999998</v>
      </c>
      <c r="CY332" s="71">
        <v>0</v>
      </c>
      <c r="CZ332" s="71">
        <v>0</v>
      </c>
      <c r="DA332" s="71">
        <v>2510513.9</v>
      </c>
      <c r="DB332" s="71">
        <v>61421.599999999999</v>
      </c>
      <c r="DC332" s="71">
        <v>2449092.2999999998</v>
      </c>
      <c r="DD332" s="71">
        <v>0</v>
      </c>
      <c r="DE332" s="71">
        <v>0</v>
      </c>
      <c r="DF332" s="71" t="s">
        <v>82</v>
      </c>
      <c r="DH332" s="28"/>
    </row>
    <row r="333" spans="1:112" s="19" customFormat="1" ht="98.25" customHeight="1" x14ac:dyDescent="0.2">
      <c r="A333" s="72"/>
      <c r="B333" s="77"/>
      <c r="C333" s="72" t="s">
        <v>249</v>
      </c>
      <c r="D333" s="72" t="s">
        <v>541</v>
      </c>
      <c r="E333" s="72" t="s">
        <v>250</v>
      </c>
      <c r="F333" s="77"/>
      <c r="G333" s="77"/>
      <c r="H333" s="77"/>
      <c r="I333" s="72"/>
      <c r="J333" s="72"/>
      <c r="K333" s="72"/>
      <c r="L333" s="77"/>
      <c r="M333" s="77"/>
      <c r="N333" s="77"/>
      <c r="O333" s="24" t="s">
        <v>1051</v>
      </c>
      <c r="P333" s="24" t="s">
        <v>195</v>
      </c>
      <c r="Q333" s="24" t="s">
        <v>1052</v>
      </c>
      <c r="R333" s="77"/>
      <c r="S333" s="77"/>
      <c r="T333" s="76"/>
      <c r="U333" s="76"/>
      <c r="V333" s="76"/>
      <c r="W333" s="76"/>
      <c r="X333" s="76"/>
      <c r="Y333" s="76"/>
      <c r="Z333" s="76"/>
      <c r="AA333" s="76"/>
      <c r="AB333" s="76"/>
      <c r="AC333" s="76"/>
      <c r="AD333" s="71"/>
      <c r="AE333" s="71"/>
      <c r="AF333" s="71"/>
      <c r="AG333" s="71"/>
      <c r="AH333" s="71"/>
      <c r="AI333" s="71"/>
      <c r="AJ333" s="71"/>
      <c r="AK333" s="71"/>
      <c r="AL333" s="71"/>
      <c r="AM333" s="71"/>
      <c r="AN333" s="71"/>
      <c r="AO333" s="71"/>
      <c r="AP333" s="71"/>
      <c r="AQ333" s="71"/>
      <c r="AR333" s="71"/>
      <c r="AS333" s="71"/>
      <c r="AT333" s="71"/>
      <c r="AU333" s="71"/>
      <c r="AV333" s="71"/>
      <c r="AW333" s="71"/>
      <c r="AX333" s="79"/>
      <c r="AY333" s="79"/>
      <c r="AZ333" s="79"/>
      <c r="BA333" s="79"/>
      <c r="BB333" s="79"/>
      <c r="BC333" s="79"/>
      <c r="BD333" s="79"/>
      <c r="BE333" s="79"/>
      <c r="BF333" s="75"/>
      <c r="BG333" s="75"/>
      <c r="BH333" s="74"/>
      <c r="BI333" s="74"/>
      <c r="BJ333" s="74"/>
      <c r="BK333" s="74"/>
      <c r="BL333" s="74"/>
      <c r="BM333" s="73"/>
      <c r="BN333" s="73"/>
      <c r="BO333" s="73"/>
      <c r="BP333" s="73"/>
      <c r="BQ333" s="73"/>
      <c r="BR333" s="73"/>
      <c r="BS333" s="73"/>
      <c r="BT333" s="73"/>
      <c r="BU333" s="73"/>
      <c r="BV333" s="73"/>
      <c r="BW333" s="73"/>
      <c r="BX333" s="73"/>
      <c r="BY333" s="73"/>
      <c r="BZ333" s="73"/>
      <c r="CA333" s="73"/>
      <c r="CB333" s="74"/>
      <c r="CC333" s="74"/>
      <c r="CD333" s="74"/>
      <c r="CE333" s="74"/>
      <c r="CF333" s="74"/>
      <c r="CG333" s="73"/>
      <c r="CH333" s="73"/>
      <c r="CI333" s="73"/>
      <c r="CJ333" s="73"/>
      <c r="CK333" s="73"/>
      <c r="CL333" s="73"/>
      <c r="CM333" s="73"/>
      <c r="CN333" s="73"/>
      <c r="CO333" s="73"/>
      <c r="CP333" s="73"/>
      <c r="CQ333" s="73"/>
      <c r="CR333" s="73"/>
      <c r="CS333" s="73"/>
      <c r="CT333" s="73"/>
      <c r="CU333" s="73"/>
      <c r="CV333" s="71"/>
      <c r="CW333" s="71"/>
      <c r="CX333" s="71"/>
      <c r="CY333" s="71"/>
      <c r="CZ333" s="71"/>
      <c r="DA333" s="71"/>
      <c r="DB333" s="71"/>
      <c r="DC333" s="71"/>
      <c r="DD333" s="71"/>
      <c r="DE333" s="71"/>
      <c r="DF333" s="71"/>
      <c r="DH333" s="28"/>
    </row>
    <row r="334" spans="1:112" s="19" customFormat="1" ht="98.25" customHeight="1" x14ac:dyDescent="0.2">
      <c r="A334" s="72"/>
      <c r="B334" s="77"/>
      <c r="C334" s="72"/>
      <c r="D334" s="72"/>
      <c r="E334" s="72"/>
      <c r="F334" s="77"/>
      <c r="G334" s="77"/>
      <c r="H334" s="77"/>
      <c r="I334" s="72"/>
      <c r="J334" s="72"/>
      <c r="K334" s="72"/>
      <c r="L334" s="77"/>
      <c r="M334" s="77"/>
      <c r="N334" s="77"/>
      <c r="O334" s="24" t="s">
        <v>197</v>
      </c>
      <c r="P334" s="24" t="s">
        <v>914</v>
      </c>
      <c r="Q334" s="24" t="s">
        <v>199</v>
      </c>
      <c r="R334" s="77"/>
      <c r="S334" s="77"/>
      <c r="T334" s="76"/>
      <c r="U334" s="76"/>
      <c r="V334" s="76"/>
      <c r="W334" s="76"/>
      <c r="X334" s="76"/>
      <c r="Y334" s="76"/>
      <c r="Z334" s="76"/>
      <c r="AA334" s="76"/>
      <c r="AB334" s="76"/>
      <c r="AC334" s="76"/>
      <c r="AD334" s="71"/>
      <c r="AE334" s="71"/>
      <c r="AF334" s="71"/>
      <c r="AG334" s="71"/>
      <c r="AH334" s="71"/>
      <c r="AI334" s="71"/>
      <c r="AJ334" s="71"/>
      <c r="AK334" s="71"/>
      <c r="AL334" s="71"/>
      <c r="AM334" s="71"/>
      <c r="AN334" s="71"/>
      <c r="AO334" s="71"/>
      <c r="AP334" s="71"/>
      <c r="AQ334" s="71"/>
      <c r="AR334" s="71"/>
      <c r="AS334" s="71"/>
      <c r="AT334" s="71"/>
      <c r="AU334" s="71"/>
      <c r="AV334" s="71"/>
      <c r="AW334" s="71"/>
      <c r="AX334" s="79"/>
      <c r="AY334" s="79"/>
      <c r="AZ334" s="79"/>
      <c r="BA334" s="79"/>
      <c r="BB334" s="79"/>
      <c r="BC334" s="79"/>
      <c r="BD334" s="79"/>
      <c r="BE334" s="79"/>
      <c r="BF334" s="75"/>
      <c r="BG334" s="75"/>
      <c r="BH334" s="74"/>
      <c r="BI334" s="74"/>
      <c r="BJ334" s="74"/>
      <c r="BK334" s="74"/>
      <c r="BL334" s="74"/>
      <c r="BM334" s="73"/>
      <c r="BN334" s="73"/>
      <c r="BO334" s="73"/>
      <c r="BP334" s="73"/>
      <c r="BQ334" s="73"/>
      <c r="BR334" s="73"/>
      <c r="BS334" s="73"/>
      <c r="BT334" s="73"/>
      <c r="BU334" s="73"/>
      <c r="BV334" s="73"/>
      <c r="BW334" s="73"/>
      <c r="BX334" s="73"/>
      <c r="BY334" s="73"/>
      <c r="BZ334" s="73"/>
      <c r="CA334" s="73"/>
      <c r="CB334" s="74"/>
      <c r="CC334" s="74"/>
      <c r="CD334" s="74"/>
      <c r="CE334" s="74"/>
      <c r="CF334" s="74"/>
      <c r="CG334" s="73"/>
      <c r="CH334" s="73"/>
      <c r="CI334" s="73"/>
      <c r="CJ334" s="73"/>
      <c r="CK334" s="73"/>
      <c r="CL334" s="73"/>
      <c r="CM334" s="73"/>
      <c r="CN334" s="73"/>
      <c r="CO334" s="73"/>
      <c r="CP334" s="73"/>
      <c r="CQ334" s="73"/>
      <c r="CR334" s="73"/>
      <c r="CS334" s="73"/>
      <c r="CT334" s="73"/>
      <c r="CU334" s="73"/>
      <c r="CV334" s="71"/>
      <c r="CW334" s="71"/>
      <c r="CX334" s="71"/>
      <c r="CY334" s="71"/>
      <c r="CZ334" s="71"/>
      <c r="DA334" s="71"/>
      <c r="DB334" s="71"/>
      <c r="DC334" s="71"/>
      <c r="DD334" s="71"/>
      <c r="DE334" s="71"/>
      <c r="DF334" s="71"/>
      <c r="DH334" s="28"/>
    </row>
    <row r="335" spans="1:112" s="19" customFormat="1" ht="98.25" customHeight="1" x14ac:dyDescent="0.2">
      <c r="A335" s="72" t="s">
        <v>1053</v>
      </c>
      <c r="B335" s="77" t="s">
        <v>1054</v>
      </c>
      <c r="C335" s="24" t="s">
        <v>895</v>
      </c>
      <c r="D335" s="24" t="s">
        <v>1000</v>
      </c>
      <c r="E335" s="24" t="s">
        <v>897</v>
      </c>
      <c r="F335" s="77"/>
      <c r="G335" s="77"/>
      <c r="H335" s="77"/>
      <c r="I335" s="72" t="s">
        <v>242</v>
      </c>
      <c r="J335" s="72" t="s">
        <v>243</v>
      </c>
      <c r="K335" s="72" t="s">
        <v>244</v>
      </c>
      <c r="L335" s="77"/>
      <c r="M335" s="77"/>
      <c r="N335" s="77"/>
      <c r="O335" s="24" t="s">
        <v>245</v>
      </c>
      <c r="P335" s="24" t="s">
        <v>78</v>
      </c>
      <c r="Q335" s="24" t="s">
        <v>246</v>
      </c>
      <c r="R335" s="77" t="s">
        <v>247</v>
      </c>
      <c r="S335" s="77" t="s">
        <v>1050</v>
      </c>
      <c r="T335" s="76">
        <v>1000416.76</v>
      </c>
      <c r="U335" s="76">
        <v>996706.15</v>
      </c>
      <c r="V335" s="76">
        <v>25677</v>
      </c>
      <c r="W335" s="76">
        <v>25677</v>
      </c>
      <c r="X335" s="76">
        <v>974739.76</v>
      </c>
      <c r="Y335" s="76">
        <v>971029.15</v>
      </c>
      <c r="Z335" s="76">
        <v>0</v>
      </c>
      <c r="AA335" s="76">
        <v>0</v>
      </c>
      <c r="AB335" s="76">
        <v>0</v>
      </c>
      <c r="AC335" s="76">
        <v>0</v>
      </c>
      <c r="AD335" s="71">
        <v>1272943.24</v>
      </c>
      <c r="AE335" s="71">
        <v>31303.23</v>
      </c>
      <c r="AF335" s="71">
        <v>1241640.01</v>
      </c>
      <c r="AG335" s="71">
        <v>0</v>
      </c>
      <c r="AH335" s="71">
        <v>0</v>
      </c>
      <c r="AI335" s="71">
        <v>1349919.1</v>
      </c>
      <c r="AJ335" s="71">
        <v>28870.400000000001</v>
      </c>
      <c r="AK335" s="71">
        <v>1321048.7</v>
      </c>
      <c r="AL335" s="71">
        <v>0</v>
      </c>
      <c r="AM335" s="71">
        <v>0</v>
      </c>
      <c r="AN335" s="71">
        <v>1349919.1</v>
      </c>
      <c r="AO335" s="71">
        <v>28870.400000000001</v>
      </c>
      <c r="AP335" s="71">
        <v>1321048.7</v>
      </c>
      <c r="AQ335" s="71" t="s">
        <v>81</v>
      </c>
      <c r="AR335" s="71">
        <v>0</v>
      </c>
      <c r="AS335" s="71">
        <v>1349919.1</v>
      </c>
      <c r="AT335" s="71">
        <v>28870.400000000001</v>
      </c>
      <c r="AU335" s="71">
        <v>1321048.7</v>
      </c>
      <c r="AV335" s="71">
        <v>0</v>
      </c>
      <c r="AW335" s="71">
        <v>0</v>
      </c>
      <c r="AX335" s="79">
        <v>1000416.8</v>
      </c>
      <c r="AY335" s="79">
        <v>996706.2</v>
      </c>
      <c r="AZ335" s="79">
        <v>25677</v>
      </c>
      <c r="BA335" s="79">
        <v>25677</v>
      </c>
      <c r="BB335" s="79">
        <v>974739.8</v>
      </c>
      <c r="BC335" s="79">
        <v>971029.2</v>
      </c>
      <c r="BD335" s="79">
        <v>0</v>
      </c>
      <c r="BE335" s="79">
        <v>0</v>
      </c>
      <c r="BF335" s="75">
        <v>0</v>
      </c>
      <c r="BG335" s="75">
        <v>0</v>
      </c>
      <c r="BH335" s="73">
        <v>1272943.24</v>
      </c>
      <c r="BI335" s="73">
        <v>31303.23</v>
      </c>
      <c r="BJ335" s="73">
        <v>1241640.01</v>
      </c>
      <c r="BK335" s="73">
        <v>0</v>
      </c>
      <c r="BL335" s="73">
        <v>0</v>
      </c>
      <c r="BM335" s="73">
        <v>1349919.1</v>
      </c>
      <c r="BN335" s="73">
        <v>28870.400000000001</v>
      </c>
      <c r="BO335" s="73">
        <v>1321048.7</v>
      </c>
      <c r="BP335" s="73">
        <v>0</v>
      </c>
      <c r="BQ335" s="73">
        <v>0</v>
      </c>
      <c r="BR335" s="73">
        <v>1349919.1</v>
      </c>
      <c r="BS335" s="73">
        <v>28870.400000000001</v>
      </c>
      <c r="BT335" s="73">
        <v>1321048.7</v>
      </c>
      <c r="BU335" s="73">
        <v>0</v>
      </c>
      <c r="BV335" s="73">
        <v>0</v>
      </c>
      <c r="BW335" s="73">
        <v>1349919.1</v>
      </c>
      <c r="BX335" s="73">
        <v>28870.400000000001</v>
      </c>
      <c r="BY335" s="73">
        <v>1321048.7</v>
      </c>
      <c r="BZ335" s="73">
        <v>0</v>
      </c>
      <c r="CA335" s="73">
        <v>0</v>
      </c>
      <c r="CB335" s="74">
        <v>1000416.76</v>
      </c>
      <c r="CC335" s="74">
        <v>25677</v>
      </c>
      <c r="CD335" s="74">
        <v>974739.76</v>
      </c>
      <c r="CE335" s="74">
        <v>0</v>
      </c>
      <c r="CF335" s="74">
        <v>0</v>
      </c>
      <c r="CG335" s="73">
        <v>1272943.24</v>
      </c>
      <c r="CH335" s="73">
        <v>31303.23</v>
      </c>
      <c r="CI335" s="73">
        <v>1241640.01</v>
      </c>
      <c r="CJ335" s="73">
        <v>0</v>
      </c>
      <c r="CK335" s="73">
        <v>0</v>
      </c>
      <c r="CL335" s="73">
        <v>1349919.1</v>
      </c>
      <c r="CM335" s="73">
        <v>28870.400000000001</v>
      </c>
      <c r="CN335" s="73">
        <v>1321048.7</v>
      </c>
      <c r="CO335" s="73">
        <v>0</v>
      </c>
      <c r="CP335" s="73">
        <v>0</v>
      </c>
      <c r="CQ335" s="73">
        <v>1000416.8</v>
      </c>
      <c r="CR335" s="73">
        <v>25677</v>
      </c>
      <c r="CS335" s="73">
        <v>974739.8</v>
      </c>
      <c r="CT335" s="73">
        <v>0</v>
      </c>
      <c r="CU335" s="73">
        <v>0</v>
      </c>
      <c r="CV335" s="71">
        <v>1272943.24</v>
      </c>
      <c r="CW335" s="71">
        <v>31303.23</v>
      </c>
      <c r="CX335" s="71">
        <v>1241640.01</v>
      </c>
      <c r="CY335" s="71">
        <v>0</v>
      </c>
      <c r="CZ335" s="71">
        <v>0</v>
      </c>
      <c r="DA335" s="71">
        <v>1349919.1</v>
      </c>
      <c r="DB335" s="71">
        <v>28870.400000000001</v>
      </c>
      <c r="DC335" s="71">
        <v>1321048.7</v>
      </c>
      <c r="DD335" s="71">
        <v>0</v>
      </c>
      <c r="DE335" s="71">
        <v>0</v>
      </c>
      <c r="DF335" s="71" t="s">
        <v>82</v>
      </c>
      <c r="DH335" s="28"/>
    </row>
    <row r="336" spans="1:112" s="19" customFormat="1" ht="98.25" customHeight="1" x14ac:dyDescent="0.2">
      <c r="A336" s="72"/>
      <c r="B336" s="77"/>
      <c r="C336" s="72" t="s">
        <v>249</v>
      </c>
      <c r="D336" s="72" t="s">
        <v>541</v>
      </c>
      <c r="E336" s="72" t="s">
        <v>250</v>
      </c>
      <c r="F336" s="77"/>
      <c r="G336" s="77"/>
      <c r="H336" s="77"/>
      <c r="I336" s="72"/>
      <c r="J336" s="72"/>
      <c r="K336" s="72"/>
      <c r="L336" s="77"/>
      <c r="M336" s="77"/>
      <c r="N336" s="77"/>
      <c r="O336" s="24" t="s">
        <v>1055</v>
      </c>
      <c r="P336" s="24" t="s">
        <v>195</v>
      </c>
      <c r="Q336" s="24" t="s">
        <v>1056</v>
      </c>
      <c r="R336" s="77"/>
      <c r="S336" s="77"/>
      <c r="T336" s="76"/>
      <c r="U336" s="76"/>
      <c r="V336" s="76"/>
      <c r="W336" s="76"/>
      <c r="X336" s="76"/>
      <c r="Y336" s="76"/>
      <c r="Z336" s="76"/>
      <c r="AA336" s="76"/>
      <c r="AB336" s="76"/>
      <c r="AC336" s="76"/>
      <c r="AD336" s="71"/>
      <c r="AE336" s="71"/>
      <c r="AF336" s="71"/>
      <c r="AG336" s="71"/>
      <c r="AH336" s="71"/>
      <c r="AI336" s="71"/>
      <c r="AJ336" s="71"/>
      <c r="AK336" s="71"/>
      <c r="AL336" s="71"/>
      <c r="AM336" s="71"/>
      <c r="AN336" s="71"/>
      <c r="AO336" s="71"/>
      <c r="AP336" s="71"/>
      <c r="AQ336" s="71"/>
      <c r="AR336" s="71"/>
      <c r="AS336" s="71"/>
      <c r="AT336" s="71"/>
      <c r="AU336" s="71"/>
      <c r="AV336" s="71"/>
      <c r="AW336" s="71"/>
      <c r="AX336" s="79"/>
      <c r="AY336" s="79"/>
      <c r="AZ336" s="79"/>
      <c r="BA336" s="79"/>
      <c r="BB336" s="79"/>
      <c r="BC336" s="79"/>
      <c r="BD336" s="79"/>
      <c r="BE336" s="79"/>
      <c r="BF336" s="75"/>
      <c r="BG336" s="75"/>
      <c r="BH336" s="73"/>
      <c r="BI336" s="73"/>
      <c r="BJ336" s="73"/>
      <c r="BK336" s="73"/>
      <c r="BL336" s="73"/>
      <c r="BM336" s="73"/>
      <c r="BN336" s="73"/>
      <c r="BO336" s="73"/>
      <c r="BP336" s="73"/>
      <c r="BQ336" s="73"/>
      <c r="BR336" s="73"/>
      <c r="BS336" s="73"/>
      <c r="BT336" s="73"/>
      <c r="BU336" s="73"/>
      <c r="BV336" s="73"/>
      <c r="BW336" s="73"/>
      <c r="BX336" s="73"/>
      <c r="BY336" s="73"/>
      <c r="BZ336" s="73"/>
      <c r="CA336" s="73"/>
      <c r="CB336" s="74"/>
      <c r="CC336" s="74"/>
      <c r="CD336" s="74"/>
      <c r="CE336" s="74"/>
      <c r="CF336" s="74"/>
      <c r="CG336" s="73"/>
      <c r="CH336" s="73"/>
      <c r="CI336" s="73"/>
      <c r="CJ336" s="73"/>
      <c r="CK336" s="73"/>
      <c r="CL336" s="73"/>
      <c r="CM336" s="73"/>
      <c r="CN336" s="73"/>
      <c r="CO336" s="73"/>
      <c r="CP336" s="73"/>
      <c r="CQ336" s="73"/>
      <c r="CR336" s="73"/>
      <c r="CS336" s="73"/>
      <c r="CT336" s="73"/>
      <c r="CU336" s="73"/>
      <c r="CV336" s="71"/>
      <c r="CW336" s="71"/>
      <c r="CX336" s="71"/>
      <c r="CY336" s="71"/>
      <c r="CZ336" s="71"/>
      <c r="DA336" s="71"/>
      <c r="DB336" s="71"/>
      <c r="DC336" s="71"/>
      <c r="DD336" s="71"/>
      <c r="DE336" s="71"/>
      <c r="DF336" s="71"/>
      <c r="DH336" s="28"/>
    </row>
    <row r="337" spans="1:112" s="19" customFormat="1" ht="98.25" customHeight="1" x14ac:dyDescent="0.2">
      <c r="A337" s="72"/>
      <c r="B337" s="77"/>
      <c r="C337" s="72"/>
      <c r="D337" s="72"/>
      <c r="E337" s="72"/>
      <c r="F337" s="77"/>
      <c r="G337" s="77"/>
      <c r="H337" s="77"/>
      <c r="I337" s="72"/>
      <c r="J337" s="72"/>
      <c r="K337" s="72"/>
      <c r="L337" s="77"/>
      <c r="M337" s="77"/>
      <c r="N337" s="77"/>
      <c r="O337" s="24" t="s">
        <v>197</v>
      </c>
      <c r="P337" s="24" t="s">
        <v>914</v>
      </c>
      <c r="Q337" s="24" t="s">
        <v>199</v>
      </c>
      <c r="R337" s="77"/>
      <c r="S337" s="77"/>
      <c r="T337" s="76"/>
      <c r="U337" s="76"/>
      <c r="V337" s="76"/>
      <c r="W337" s="76"/>
      <c r="X337" s="76"/>
      <c r="Y337" s="76"/>
      <c r="Z337" s="76"/>
      <c r="AA337" s="76"/>
      <c r="AB337" s="76"/>
      <c r="AC337" s="76"/>
      <c r="AD337" s="71"/>
      <c r="AE337" s="71"/>
      <c r="AF337" s="71"/>
      <c r="AG337" s="71"/>
      <c r="AH337" s="71"/>
      <c r="AI337" s="71"/>
      <c r="AJ337" s="71"/>
      <c r="AK337" s="71"/>
      <c r="AL337" s="71"/>
      <c r="AM337" s="71"/>
      <c r="AN337" s="71"/>
      <c r="AO337" s="71"/>
      <c r="AP337" s="71"/>
      <c r="AQ337" s="71"/>
      <c r="AR337" s="71"/>
      <c r="AS337" s="71"/>
      <c r="AT337" s="71"/>
      <c r="AU337" s="71"/>
      <c r="AV337" s="71"/>
      <c r="AW337" s="71"/>
      <c r="AX337" s="79"/>
      <c r="AY337" s="79"/>
      <c r="AZ337" s="79"/>
      <c r="BA337" s="79"/>
      <c r="BB337" s="79"/>
      <c r="BC337" s="79"/>
      <c r="BD337" s="79"/>
      <c r="BE337" s="79"/>
      <c r="BF337" s="75"/>
      <c r="BG337" s="75"/>
      <c r="BH337" s="73"/>
      <c r="BI337" s="73"/>
      <c r="BJ337" s="73"/>
      <c r="BK337" s="73"/>
      <c r="BL337" s="73"/>
      <c r="BM337" s="73"/>
      <c r="BN337" s="73"/>
      <c r="BO337" s="73"/>
      <c r="BP337" s="73"/>
      <c r="BQ337" s="73"/>
      <c r="BR337" s="73"/>
      <c r="BS337" s="73"/>
      <c r="BT337" s="73"/>
      <c r="BU337" s="73"/>
      <c r="BV337" s="73"/>
      <c r="BW337" s="73"/>
      <c r="BX337" s="73"/>
      <c r="BY337" s="73"/>
      <c r="BZ337" s="73"/>
      <c r="CA337" s="73"/>
      <c r="CB337" s="74"/>
      <c r="CC337" s="74"/>
      <c r="CD337" s="74"/>
      <c r="CE337" s="74"/>
      <c r="CF337" s="74"/>
      <c r="CG337" s="73"/>
      <c r="CH337" s="73"/>
      <c r="CI337" s="73"/>
      <c r="CJ337" s="73"/>
      <c r="CK337" s="73"/>
      <c r="CL337" s="73"/>
      <c r="CM337" s="73"/>
      <c r="CN337" s="73"/>
      <c r="CO337" s="73"/>
      <c r="CP337" s="73"/>
      <c r="CQ337" s="73"/>
      <c r="CR337" s="73"/>
      <c r="CS337" s="73"/>
      <c r="CT337" s="73"/>
      <c r="CU337" s="73"/>
      <c r="CV337" s="71"/>
      <c r="CW337" s="71"/>
      <c r="CX337" s="71"/>
      <c r="CY337" s="71"/>
      <c r="CZ337" s="71"/>
      <c r="DA337" s="71"/>
      <c r="DB337" s="71"/>
      <c r="DC337" s="71"/>
      <c r="DD337" s="71"/>
      <c r="DE337" s="71"/>
      <c r="DF337" s="71"/>
      <c r="DH337" s="28"/>
    </row>
    <row r="338" spans="1:112" s="19" customFormat="1" ht="98.25" customHeight="1" x14ac:dyDescent="0.2">
      <c r="A338" s="72" t="s">
        <v>1057</v>
      </c>
      <c r="B338" s="77" t="s">
        <v>1058</v>
      </c>
      <c r="C338" s="24" t="s">
        <v>895</v>
      </c>
      <c r="D338" s="24" t="s">
        <v>1000</v>
      </c>
      <c r="E338" s="24" t="s">
        <v>897</v>
      </c>
      <c r="F338" s="77"/>
      <c r="G338" s="77"/>
      <c r="H338" s="77"/>
      <c r="I338" s="72" t="s">
        <v>242</v>
      </c>
      <c r="J338" s="72" t="s">
        <v>243</v>
      </c>
      <c r="K338" s="72" t="s">
        <v>244</v>
      </c>
      <c r="L338" s="77"/>
      <c r="M338" s="77"/>
      <c r="N338" s="77"/>
      <c r="O338" s="72" t="s">
        <v>158</v>
      </c>
      <c r="P338" s="72" t="s">
        <v>866</v>
      </c>
      <c r="Q338" s="72" t="s">
        <v>160</v>
      </c>
      <c r="R338" s="77" t="s">
        <v>247</v>
      </c>
      <c r="S338" s="78" t="s">
        <v>925</v>
      </c>
      <c r="T338" s="76">
        <v>686335.47</v>
      </c>
      <c r="U338" s="76">
        <v>685571.97</v>
      </c>
      <c r="V338" s="76"/>
      <c r="W338" s="76"/>
      <c r="X338" s="76">
        <v>686335.47</v>
      </c>
      <c r="Y338" s="76">
        <v>685571.97</v>
      </c>
      <c r="Z338" s="76"/>
      <c r="AA338" s="76"/>
      <c r="AB338" s="76"/>
      <c r="AC338" s="76"/>
      <c r="AD338" s="71">
        <v>305703.71999999997</v>
      </c>
      <c r="AE338" s="71"/>
      <c r="AF338" s="71">
        <v>305703.71999999997</v>
      </c>
      <c r="AG338" s="71"/>
      <c r="AH338" s="71"/>
      <c r="AI338" s="71">
        <v>274344</v>
      </c>
      <c r="AJ338" s="71"/>
      <c r="AK338" s="71">
        <v>274344</v>
      </c>
      <c r="AL338" s="71"/>
      <c r="AM338" s="71"/>
      <c r="AN338" s="71">
        <v>274344</v>
      </c>
      <c r="AO338" s="71"/>
      <c r="AP338" s="71">
        <v>274344</v>
      </c>
      <c r="AQ338" s="71"/>
      <c r="AR338" s="71"/>
      <c r="AS338" s="71">
        <v>274344</v>
      </c>
      <c r="AT338" s="71"/>
      <c r="AU338" s="71">
        <v>274344</v>
      </c>
      <c r="AV338" s="71"/>
      <c r="AW338" s="71"/>
      <c r="AX338" s="79">
        <v>686335.5</v>
      </c>
      <c r="AY338" s="79">
        <v>685572</v>
      </c>
      <c r="AZ338" s="79"/>
      <c r="BA338" s="79"/>
      <c r="BB338" s="79">
        <v>686335.5</v>
      </c>
      <c r="BC338" s="79">
        <v>685572</v>
      </c>
      <c r="BD338" s="79"/>
      <c r="BE338" s="79"/>
      <c r="BF338" s="75"/>
      <c r="BG338" s="75"/>
      <c r="BH338" s="73">
        <v>305703.71999999997</v>
      </c>
      <c r="BI338" s="73"/>
      <c r="BJ338" s="73">
        <v>305703.71999999997</v>
      </c>
      <c r="BK338" s="73"/>
      <c r="BL338" s="73"/>
      <c r="BM338" s="73">
        <v>274344</v>
      </c>
      <c r="BN338" s="73"/>
      <c r="BO338" s="73">
        <v>274344</v>
      </c>
      <c r="BP338" s="73"/>
      <c r="BQ338" s="73"/>
      <c r="BR338" s="73">
        <v>274344</v>
      </c>
      <c r="BS338" s="73"/>
      <c r="BT338" s="73">
        <v>274344</v>
      </c>
      <c r="BU338" s="73"/>
      <c r="BV338" s="73"/>
      <c r="BW338" s="73">
        <v>274344</v>
      </c>
      <c r="BX338" s="73"/>
      <c r="BY338" s="73">
        <v>274344</v>
      </c>
      <c r="BZ338" s="73"/>
      <c r="CA338" s="73"/>
      <c r="CB338" s="74">
        <v>686335.47</v>
      </c>
      <c r="CC338" s="74"/>
      <c r="CD338" s="74">
        <v>686335.47</v>
      </c>
      <c r="CE338" s="74"/>
      <c r="CF338" s="74"/>
      <c r="CG338" s="73">
        <v>305703.71999999997</v>
      </c>
      <c r="CH338" s="73"/>
      <c r="CI338" s="73">
        <v>305703.71999999997</v>
      </c>
      <c r="CJ338" s="73"/>
      <c r="CK338" s="73"/>
      <c r="CL338" s="73">
        <v>274344</v>
      </c>
      <c r="CM338" s="73"/>
      <c r="CN338" s="73">
        <v>274344</v>
      </c>
      <c r="CO338" s="73"/>
      <c r="CP338" s="73"/>
      <c r="CQ338" s="74">
        <v>686335.5</v>
      </c>
      <c r="CR338" s="74"/>
      <c r="CS338" s="74">
        <v>686335.5</v>
      </c>
      <c r="CT338" s="74"/>
      <c r="CU338" s="74"/>
      <c r="CV338" s="71">
        <v>305703.71999999997</v>
      </c>
      <c r="CW338" s="71"/>
      <c r="CX338" s="71">
        <v>305703.71999999997</v>
      </c>
      <c r="CY338" s="71"/>
      <c r="CZ338" s="71"/>
      <c r="DA338" s="71">
        <v>274344</v>
      </c>
      <c r="DB338" s="71"/>
      <c r="DC338" s="71">
        <v>274344</v>
      </c>
      <c r="DD338" s="71"/>
      <c r="DE338" s="71"/>
      <c r="DF338" s="71" t="s">
        <v>82</v>
      </c>
      <c r="DH338" s="28"/>
    </row>
    <row r="339" spans="1:112" s="19" customFormat="1" ht="324" customHeight="1" x14ac:dyDescent="0.2">
      <c r="A339" s="72"/>
      <c r="B339" s="77"/>
      <c r="C339" s="24" t="s">
        <v>249</v>
      </c>
      <c r="D339" s="24" t="s">
        <v>541</v>
      </c>
      <c r="E339" s="24" t="s">
        <v>250</v>
      </c>
      <c r="F339" s="77"/>
      <c r="G339" s="77"/>
      <c r="H339" s="77"/>
      <c r="I339" s="72"/>
      <c r="J339" s="72"/>
      <c r="K339" s="72"/>
      <c r="L339" s="77"/>
      <c r="M339" s="77"/>
      <c r="N339" s="77"/>
      <c r="O339" s="72"/>
      <c r="P339" s="72"/>
      <c r="Q339" s="72"/>
      <c r="R339" s="77"/>
      <c r="S339" s="78"/>
      <c r="T339" s="76"/>
      <c r="U339" s="76"/>
      <c r="V339" s="76"/>
      <c r="W339" s="76"/>
      <c r="X339" s="76"/>
      <c r="Y339" s="76"/>
      <c r="Z339" s="76"/>
      <c r="AA339" s="76"/>
      <c r="AB339" s="76"/>
      <c r="AC339" s="76"/>
      <c r="AD339" s="71"/>
      <c r="AE339" s="71"/>
      <c r="AF339" s="71"/>
      <c r="AG339" s="71"/>
      <c r="AH339" s="71"/>
      <c r="AI339" s="71"/>
      <c r="AJ339" s="71"/>
      <c r="AK339" s="71"/>
      <c r="AL339" s="71"/>
      <c r="AM339" s="71"/>
      <c r="AN339" s="71"/>
      <c r="AO339" s="71"/>
      <c r="AP339" s="71"/>
      <c r="AQ339" s="71"/>
      <c r="AR339" s="71"/>
      <c r="AS339" s="71"/>
      <c r="AT339" s="71"/>
      <c r="AU339" s="71"/>
      <c r="AV339" s="71"/>
      <c r="AW339" s="71"/>
      <c r="AX339" s="79"/>
      <c r="AY339" s="79"/>
      <c r="AZ339" s="79"/>
      <c r="BA339" s="79"/>
      <c r="BB339" s="79"/>
      <c r="BC339" s="79"/>
      <c r="BD339" s="79"/>
      <c r="BE339" s="79"/>
      <c r="BF339" s="75"/>
      <c r="BG339" s="75"/>
      <c r="BH339" s="73"/>
      <c r="BI339" s="73"/>
      <c r="BJ339" s="73"/>
      <c r="BK339" s="73"/>
      <c r="BL339" s="73"/>
      <c r="BM339" s="73"/>
      <c r="BN339" s="73"/>
      <c r="BO339" s="73"/>
      <c r="BP339" s="73"/>
      <c r="BQ339" s="73"/>
      <c r="BR339" s="73"/>
      <c r="BS339" s="73"/>
      <c r="BT339" s="73"/>
      <c r="BU339" s="73"/>
      <c r="BV339" s="73"/>
      <c r="BW339" s="73"/>
      <c r="BX339" s="73"/>
      <c r="BY339" s="73"/>
      <c r="BZ339" s="73"/>
      <c r="CA339" s="73"/>
      <c r="CB339" s="74"/>
      <c r="CC339" s="74"/>
      <c r="CD339" s="74"/>
      <c r="CE339" s="74"/>
      <c r="CF339" s="74"/>
      <c r="CG339" s="73"/>
      <c r="CH339" s="73"/>
      <c r="CI339" s="73"/>
      <c r="CJ339" s="73"/>
      <c r="CK339" s="73"/>
      <c r="CL339" s="73"/>
      <c r="CM339" s="73"/>
      <c r="CN339" s="73"/>
      <c r="CO339" s="73"/>
      <c r="CP339" s="73"/>
      <c r="CQ339" s="74"/>
      <c r="CR339" s="74"/>
      <c r="CS339" s="74"/>
      <c r="CT339" s="74"/>
      <c r="CU339" s="74"/>
      <c r="CV339" s="71"/>
      <c r="CW339" s="71"/>
      <c r="CX339" s="71"/>
      <c r="CY339" s="71"/>
      <c r="CZ339" s="71"/>
      <c r="DA339" s="71"/>
      <c r="DB339" s="71"/>
      <c r="DC339" s="71"/>
      <c r="DD339" s="71"/>
      <c r="DE339" s="71"/>
      <c r="DF339" s="71"/>
      <c r="DH339" s="28"/>
    </row>
    <row r="340" spans="1:112" s="19" customFormat="1" ht="98.25" customHeight="1" x14ac:dyDescent="0.2">
      <c r="A340" s="72" t="s">
        <v>1059</v>
      </c>
      <c r="B340" s="77" t="s">
        <v>1060</v>
      </c>
      <c r="C340" s="24" t="s">
        <v>895</v>
      </c>
      <c r="D340" s="24" t="s">
        <v>1000</v>
      </c>
      <c r="E340" s="24" t="s">
        <v>897</v>
      </c>
      <c r="F340" s="77"/>
      <c r="G340" s="77"/>
      <c r="H340" s="77"/>
      <c r="I340" s="24" t="s">
        <v>1061</v>
      </c>
      <c r="J340" s="24" t="s">
        <v>562</v>
      </c>
      <c r="K340" s="24" t="s">
        <v>1062</v>
      </c>
      <c r="L340" s="77"/>
      <c r="M340" s="77"/>
      <c r="N340" s="77"/>
      <c r="O340" s="24" t="s">
        <v>245</v>
      </c>
      <c r="P340" s="24" t="s">
        <v>78</v>
      </c>
      <c r="Q340" s="24" t="s">
        <v>246</v>
      </c>
      <c r="R340" s="77" t="s">
        <v>247</v>
      </c>
      <c r="S340" s="78" t="s">
        <v>343</v>
      </c>
      <c r="T340" s="76">
        <v>0</v>
      </c>
      <c r="U340" s="76">
        <v>0</v>
      </c>
      <c r="V340" s="76"/>
      <c r="W340" s="76"/>
      <c r="X340" s="76">
        <v>0</v>
      </c>
      <c r="Y340" s="76">
        <v>0</v>
      </c>
      <c r="Z340" s="76"/>
      <c r="AA340" s="76"/>
      <c r="AB340" s="76"/>
      <c r="AC340" s="76"/>
      <c r="AD340" s="71">
        <v>33189</v>
      </c>
      <c r="AE340" s="71"/>
      <c r="AF340" s="71">
        <v>33189</v>
      </c>
      <c r="AG340" s="71"/>
      <c r="AH340" s="71"/>
      <c r="AI340" s="71">
        <v>49183</v>
      </c>
      <c r="AJ340" s="71"/>
      <c r="AK340" s="71">
        <v>49183</v>
      </c>
      <c r="AL340" s="71"/>
      <c r="AM340" s="71"/>
      <c r="AN340" s="71">
        <v>49183</v>
      </c>
      <c r="AO340" s="71"/>
      <c r="AP340" s="71">
        <v>49183</v>
      </c>
      <c r="AQ340" s="71"/>
      <c r="AR340" s="71"/>
      <c r="AS340" s="71">
        <v>49183</v>
      </c>
      <c r="AT340" s="71"/>
      <c r="AU340" s="71">
        <v>49183</v>
      </c>
      <c r="AV340" s="71"/>
      <c r="AW340" s="71"/>
      <c r="AX340" s="75">
        <v>0</v>
      </c>
      <c r="AY340" s="75">
        <v>0</v>
      </c>
      <c r="AZ340" s="75"/>
      <c r="BA340" s="75"/>
      <c r="BB340" s="75">
        <v>0</v>
      </c>
      <c r="BC340" s="75">
        <v>0</v>
      </c>
      <c r="BD340" s="75"/>
      <c r="BE340" s="75"/>
      <c r="BF340" s="75"/>
      <c r="BG340" s="75"/>
      <c r="BH340" s="73">
        <v>33189</v>
      </c>
      <c r="BI340" s="73"/>
      <c r="BJ340" s="73">
        <v>33189</v>
      </c>
      <c r="BK340" s="73"/>
      <c r="BL340" s="73"/>
      <c r="BM340" s="73">
        <v>49183</v>
      </c>
      <c r="BN340" s="73"/>
      <c r="BO340" s="73">
        <v>49183</v>
      </c>
      <c r="BP340" s="73"/>
      <c r="BQ340" s="73"/>
      <c r="BR340" s="73">
        <v>49183</v>
      </c>
      <c r="BS340" s="73"/>
      <c r="BT340" s="73">
        <v>49183</v>
      </c>
      <c r="BU340" s="73"/>
      <c r="BV340" s="73"/>
      <c r="BW340" s="73">
        <v>49183</v>
      </c>
      <c r="BX340" s="73"/>
      <c r="BY340" s="73">
        <v>49183</v>
      </c>
      <c r="BZ340" s="73"/>
      <c r="CA340" s="73"/>
      <c r="CB340" s="74">
        <v>0</v>
      </c>
      <c r="CC340" s="74"/>
      <c r="CD340" s="74">
        <v>0</v>
      </c>
      <c r="CE340" s="74"/>
      <c r="CF340" s="74"/>
      <c r="CG340" s="73">
        <v>33189</v>
      </c>
      <c r="CH340" s="73"/>
      <c r="CI340" s="73">
        <v>33189</v>
      </c>
      <c r="CJ340" s="73"/>
      <c r="CK340" s="73"/>
      <c r="CL340" s="73">
        <v>49183</v>
      </c>
      <c r="CM340" s="73"/>
      <c r="CN340" s="73">
        <v>49183</v>
      </c>
      <c r="CO340" s="73"/>
      <c r="CP340" s="73"/>
      <c r="CQ340" s="73">
        <v>0</v>
      </c>
      <c r="CR340" s="73"/>
      <c r="CS340" s="73">
        <v>0</v>
      </c>
      <c r="CT340" s="73"/>
      <c r="CU340" s="73"/>
      <c r="CV340" s="71">
        <v>33189</v>
      </c>
      <c r="CW340" s="71"/>
      <c r="CX340" s="71">
        <v>33189</v>
      </c>
      <c r="CY340" s="71"/>
      <c r="CZ340" s="71"/>
      <c r="DA340" s="71">
        <v>49183</v>
      </c>
      <c r="DB340" s="71"/>
      <c r="DC340" s="71">
        <v>49183</v>
      </c>
      <c r="DD340" s="71"/>
      <c r="DE340" s="71"/>
      <c r="DF340" s="71" t="s">
        <v>82</v>
      </c>
      <c r="DH340" s="28"/>
    </row>
    <row r="341" spans="1:112" s="19" customFormat="1" ht="98.25" customHeight="1" x14ac:dyDescent="0.2">
      <c r="A341" s="72"/>
      <c r="B341" s="77"/>
      <c r="C341" s="24" t="s">
        <v>900</v>
      </c>
      <c r="D341" s="24" t="s">
        <v>1063</v>
      </c>
      <c r="E341" s="24" t="s">
        <v>902</v>
      </c>
      <c r="F341" s="77"/>
      <c r="G341" s="77"/>
      <c r="H341" s="77"/>
      <c r="I341" s="72" t="s">
        <v>1064</v>
      </c>
      <c r="J341" s="72" t="s">
        <v>1065</v>
      </c>
      <c r="K341" s="72" t="s">
        <v>250</v>
      </c>
      <c r="L341" s="77"/>
      <c r="M341" s="77"/>
      <c r="N341" s="77"/>
      <c r="O341" s="72" t="s">
        <v>1066</v>
      </c>
      <c r="P341" s="72" t="s">
        <v>87</v>
      </c>
      <c r="Q341" s="72" t="s">
        <v>1067</v>
      </c>
      <c r="R341" s="77"/>
      <c r="S341" s="78"/>
      <c r="T341" s="76"/>
      <c r="U341" s="76"/>
      <c r="V341" s="76"/>
      <c r="W341" s="76"/>
      <c r="X341" s="76"/>
      <c r="Y341" s="76"/>
      <c r="Z341" s="76"/>
      <c r="AA341" s="76"/>
      <c r="AB341" s="76"/>
      <c r="AC341" s="76"/>
      <c r="AD341" s="71"/>
      <c r="AE341" s="71"/>
      <c r="AF341" s="71"/>
      <c r="AG341" s="71"/>
      <c r="AH341" s="71"/>
      <c r="AI341" s="71"/>
      <c r="AJ341" s="71"/>
      <c r="AK341" s="71"/>
      <c r="AL341" s="71"/>
      <c r="AM341" s="71"/>
      <c r="AN341" s="71"/>
      <c r="AO341" s="71"/>
      <c r="AP341" s="71"/>
      <c r="AQ341" s="71"/>
      <c r="AR341" s="71"/>
      <c r="AS341" s="71"/>
      <c r="AT341" s="71"/>
      <c r="AU341" s="71"/>
      <c r="AV341" s="71"/>
      <c r="AW341" s="71"/>
      <c r="AX341" s="75"/>
      <c r="AY341" s="75"/>
      <c r="AZ341" s="75"/>
      <c r="BA341" s="75"/>
      <c r="BB341" s="75"/>
      <c r="BC341" s="75"/>
      <c r="BD341" s="75"/>
      <c r="BE341" s="75"/>
      <c r="BF341" s="75"/>
      <c r="BG341" s="75"/>
      <c r="BH341" s="73"/>
      <c r="BI341" s="73"/>
      <c r="BJ341" s="73"/>
      <c r="BK341" s="73"/>
      <c r="BL341" s="73"/>
      <c r="BM341" s="73"/>
      <c r="BN341" s="73"/>
      <c r="BO341" s="73"/>
      <c r="BP341" s="73"/>
      <c r="BQ341" s="73"/>
      <c r="BR341" s="73"/>
      <c r="BS341" s="73"/>
      <c r="BT341" s="73"/>
      <c r="BU341" s="73"/>
      <c r="BV341" s="73"/>
      <c r="BW341" s="73"/>
      <c r="BX341" s="73"/>
      <c r="BY341" s="73"/>
      <c r="BZ341" s="73"/>
      <c r="CA341" s="73"/>
      <c r="CB341" s="74"/>
      <c r="CC341" s="74"/>
      <c r="CD341" s="74"/>
      <c r="CE341" s="74"/>
      <c r="CF341" s="74"/>
      <c r="CG341" s="73"/>
      <c r="CH341" s="73"/>
      <c r="CI341" s="73"/>
      <c r="CJ341" s="73"/>
      <c r="CK341" s="73"/>
      <c r="CL341" s="73"/>
      <c r="CM341" s="73"/>
      <c r="CN341" s="73"/>
      <c r="CO341" s="73"/>
      <c r="CP341" s="73"/>
      <c r="CQ341" s="73"/>
      <c r="CR341" s="73"/>
      <c r="CS341" s="73"/>
      <c r="CT341" s="73"/>
      <c r="CU341" s="73"/>
      <c r="CV341" s="71"/>
      <c r="CW341" s="71"/>
      <c r="CX341" s="71"/>
      <c r="CY341" s="71"/>
      <c r="CZ341" s="71"/>
      <c r="DA341" s="71"/>
      <c r="DB341" s="71"/>
      <c r="DC341" s="71"/>
      <c r="DD341" s="71"/>
      <c r="DE341" s="71"/>
      <c r="DF341" s="71"/>
      <c r="DH341" s="28"/>
    </row>
    <row r="342" spans="1:112" s="19" customFormat="1" ht="175.5" customHeight="1" x14ac:dyDescent="0.2">
      <c r="A342" s="72"/>
      <c r="B342" s="77"/>
      <c r="C342" s="24" t="s">
        <v>1068</v>
      </c>
      <c r="D342" s="24" t="s">
        <v>525</v>
      </c>
      <c r="E342" s="24" t="s">
        <v>955</v>
      </c>
      <c r="F342" s="77"/>
      <c r="G342" s="77"/>
      <c r="H342" s="77"/>
      <c r="I342" s="72"/>
      <c r="J342" s="72"/>
      <c r="K342" s="72"/>
      <c r="L342" s="77"/>
      <c r="M342" s="77"/>
      <c r="N342" s="77"/>
      <c r="O342" s="72"/>
      <c r="P342" s="72"/>
      <c r="Q342" s="72"/>
      <c r="R342" s="77"/>
      <c r="S342" s="78"/>
      <c r="T342" s="76"/>
      <c r="U342" s="76"/>
      <c r="V342" s="76"/>
      <c r="W342" s="76"/>
      <c r="X342" s="76"/>
      <c r="Y342" s="76"/>
      <c r="Z342" s="76"/>
      <c r="AA342" s="76"/>
      <c r="AB342" s="76"/>
      <c r="AC342" s="76"/>
      <c r="AD342" s="71"/>
      <c r="AE342" s="71"/>
      <c r="AF342" s="71"/>
      <c r="AG342" s="71"/>
      <c r="AH342" s="71"/>
      <c r="AI342" s="71"/>
      <c r="AJ342" s="71"/>
      <c r="AK342" s="71"/>
      <c r="AL342" s="71"/>
      <c r="AM342" s="71"/>
      <c r="AN342" s="71"/>
      <c r="AO342" s="71"/>
      <c r="AP342" s="71"/>
      <c r="AQ342" s="71"/>
      <c r="AR342" s="71"/>
      <c r="AS342" s="71"/>
      <c r="AT342" s="71"/>
      <c r="AU342" s="71"/>
      <c r="AV342" s="71"/>
      <c r="AW342" s="71"/>
      <c r="AX342" s="75"/>
      <c r="AY342" s="75"/>
      <c r="AZ342" s="75"/>
      <c r="BA342" s="75"/>
      <c r="BB342" s="75"/>
      <c r="BC342" s="75"/>
      <c r="BD342" s="75"/>
      <c r="BE342" s="75"/>
      <c r="BF342" s="75"/>
      <c r="BG342" s="75"/>
      <c r="BH342" s="73"/>
      <c r="BI342" s="73"/>
      <c r="BJ342" s="73"/>
      <c r="BK342" s="73"/>
      <c r="BL342" s="73"/>
      <c r="BM342" s="73"/>
      <c r="BN342" s="73"/>
      <c r="BO342" s="73"/>
      <c r="BP342" s="73"/>
      <c r="BQ342" s="73"/>
      <c r="BR342" s="73"/>
      <c r="BS342" s="73"/>
      <c r="BT342" s="73"/>
      <c r="BU342" s="73"/>
      <c r="BV342" s="73"/>
      <c r="BW342" s="73"/>
      <c r="BX342" s="73"/>
      <c r="BY342" s="73"/>
      <c r="BZ342" s="73"/>
      <c r="CA342" s="73"/>
      <c r="CB342" s="74"/>
      <c r="CC342" s="74"/>
      <c r="CD342" s="74"/>
      <c r="CE342" s="74"/>
      <c r="CF342" s="74"/>
      <c r="CG342" s="73"/>
      <c r="CH342" s="73"/>
      <c r="CI342" s="73"/>
      <c r="CJ342" s="73"/>
      <c r="CK342" s="73"/>
      <c r="CL342" s="73"/>
      <c r="CM342" s="73"/>
      <c r="CN342" s="73"/>
      <c r="CO342" s="73"/>
      <c r="CP342" s="73"/>
      <c r="CQ342" s="73"/>
      <c r="CR342" s="73"/>
      <c r="CS342" s="73"/>
      <c r="CT342" s="73"/>
      <c r="CU342" s="73"/>
      <c r="CV342" s="71"/>
      <c r="CW342" s="71"/>
      <c r="CX342" s="71"/>
      <c r="CY342" s="71"/>
      <c r="CZ342" s="71"/>
      <c r="DA342" s="71"/>
      <c r="DB342" s="71"/>
      <c r="DC342" s="71"/>
      <c r="DD342" s="71"/>
      <c r="DE342" s="71"/>
      <c r="DF342" s="71"/>
      <c r="DH342" s="28"/>
    </row>
    <row r="343" spans="1:112" s="19" customFormat="1" ht="98.25" customHeight="1" x14ac:dyDescent="0.2">
      <c r="A343" s="24" t="s">
        <v>1069</v>
      </c>
      <c r="B343" s="23" t="s">
        <v>1070</v>
      </c>
      <c r="C343" s="24" t="s">
        <v>1071</v>
      </c>
      <c r="D343" s="24" t="s">
        <v>1072</v>
      </c>
      <c r="E343" s="24" t="s">
        <v>1016</v>
      </c>
      <c r="F343" s="23"/>
      <c r="G343" s="23"/>
      <c r="H343" s="23"/>
      <c r="I343" s="23"/>
      <c r="J343" s="23"/>
      <c r="K343" s="23"/>
      <c r="L343" s="23"/>
      <c r="M343" s="23"/>
      <c r="N343" s="23"/>
      <c r="O343" s="24" t="s">
        <v>158</v>
      </c>
      <c r="P343" s="24" t="s">
        <v>1073</v>
      </c>
      <c r="Q343" s="24" t="s">
        <v>160</v>
      </c>
      <c r="R343" s="23"/>
      <c r="S343" s="40" t="s">
        <v>1074</v>
      </c>
      <c r="T343" s="25">
        <v>0</v>
      </c>
      <c r="U343" s="25">
        <v>0</v>
      </c>
      <c r="V343" s="25"/>
      <c r="W343" s="25"/>
      <c r="X343" s="25"/>
      <c r="Y343" s="25"/>
      <c r="Z343" s="25"/>
      <c r="AA343" s="25"/>
      <c r="AB343" s="25"/>
      <c r="AC343" s="25"/>
      <c r="AD343" s="27">
        <v>0</v>
      </c>
      <c r="AE343" s="27"/>
      <c r="AF343" s="27"/>
      <c r="AG343" s="27"/>
      <c r="AH343" s="27"/>
      <c r="AI343" s="27">
        <v>181700</v>
      </c>
      <c r="AJ343" s="27"/>
      <c r="AK343" s="27"/>
      <c r="AL343" s="27"/>
      <c r="AM343" s="27">
        <v>181700</v>
      </c>
      <c r="AN343" s="27">
        <v>369000</v>
      </c>
      <c r="AO343" s="27"/>
      <c r="AP343" s="27"/>
      <c r="AQ343" s="27"/>
      <c r="AR343" s="27">
        <v>369000</v>
      </c>
      <c r="AS343" s="27">
        <v>0</v>
      </c>
      <c r="AT343" s="27"/>
      <c r="AU343" s="27"/>
      <c r="AV343" s="27"/>
      <c r="AW343" s="27"/>
      <c r="AX343" s="36">
        <v>0</v>
      </c>
      <c r="AY343" s="36">
        <v>0</v>
      </c>
      <c r="AZ343" s="36"/>
      <c r="BA343" s="36"/>
      <c r="BB343" s="36"/>
      <c r="BC343" s="36"/>
      <c r="BD343" s="36"/>
      <c r="BE343" s="36"/>
      <c r="BF343" s="36"/>
      <c r="BG343" s="36"/>
      <c r="BH343" s="36">
        <v>0</v>
      </c>
      <c r="BI343" s="36"/>
      <c r="BJ343" s="36"/>
      <c r="BK343" s="36"/>
      <c r="BL343" s="36"/>
      <c r="BM343" s="36">
        <v>181700</v>
      </c>
      <c r="BN343" s="36"/>
      <c r="BO343" s="36"/>
      <c r="BP343" s="36"/>
      <c r="BQ343" s="36">
        <v>181700</v>
      </c>
      <c r="BR343" s="36">
        <v>369000</v>
      </c>
      <c r="BS343" s="36"/>
      <c r="BT343" s="36"/>
      <c r="BU343" s="36"/>
      <c r="BV343" s="36">
        <v>369000</v>
      </c>
      <c r="BW343" s="36">
        <v>0</v>
      </c>
      <c r="BX343" s="36"/>
      <c r="BY343" s="36"/>
      <c r="BZ343" s="36"/>
      <c r="CA343" s="36"/>
      <c r="CB343" s="37">
        <v>0</v>
      </c>
      <c r="CC343" s="37"/>
      <c r="CD343" s="37"/>
      <c r="CE343" s="37"/>
      <c r="CF343" s="37"/>
      <c r="CG343" s="36">
        <v>0</v>
      </c>
      <c r="CH343" s="36"/>
      <c r="CI343" s="36"/>
      <c r="CJ343" s="36"/>
      <c r="CK343" s="36"/>
      <c r="CL343" s="37">
        <v>181700</v>
      </c>
      <c r="CM343" s="37"/>
      <c r="CN343" s="37"/>
      <c r="CO343" s="37"/>
      <c r="CP343" s="37">
        <v>181700</v>
      </c>
      <c r="CQ343" s="36">
        <v>0</v>
      </c>
      <c r="CR343" s="36"/>
      <c r="CS343" s="36"/>
      <c r="CT343" s="36"/>
      <c r="CU343" s="36"/>
      <c r="CV343" s="27">
        <v>0</v>
      </c>
      <c r="CW343" s="27"/>
      <c r="CX343" s="27"/>
      <c r="CY343" s="27"/>
      <c r="CZ343" s="27"/>
      <c r="DA343" s="27">
        <v>181700</v>
      </c>
      <c r="DB343" s="27"/>
      <c r="DC343" s="27"/>
      <c r="DD343" s="27"/>
      <c r="DE343" s="27">
        <v>181700</v>
      </c>
      <c r="DF343" s="27" t="s">
        <v>82</v>
      </c>
      <c r="DH343" s="28"/>
    </row>
    <row r="344" spans="1:112" s="19" customFormat="1" ht="98.25" customHeight="1" x14ac:dyDescent="0.2">
      <c r="A344" s="24" t="s">
        <v>1075</v>
      </c>
      <c r="B344" s="23" t="s">
        <v>1076</v>
      </c>
      <c r="C344" s="23"/>
      <c r="D344" s="23"/>
      <c r="E344" s="23"/>
      <c r="F344" s="23"/>
      <c r="G344" s="23"/>
      <c r="H344" s="23"/>
      <c r="I344" s="23"/>
      <c r="J344" s="23"/>
      <c r="K344" s="23"/>
      <c r="L344" s="23"/>
      <c r="M344" s="23"/>
      <c r="N344" s="23"/>
      <c r="O344" s="23"/>
      <c r="P344" s="23"/>
      <c r="Q344" s="23"/>
      <c r="R344" s="23"/>
      <c r="S344" s="23"/>
      <c r="T344" s="25">
        <v>15403274.210000001</v>
      </c>
      <c r="U344" s="25">
        <v>15137273.68</v>
      </c>
      <c r="V344" s="25">
        <v>481246.42</v>
      </c>
      <c r="W344" s="25">
        <v>467343.89</v>
      </c>
      <c r="X344" s="25">
        <v>7060932.4100000001</v>
      </c>
      <c r="Y344" s="25">
        <v>6938017.0499999998</v>
      </c>
      <c r="Z344" s="25">
        <v>0</v>
      </c>
      <c r="AA344" s="25">
        <v>0</v>
      </c>
      <c r="AB344" s="25">
        <v>7861095.3799999999</v>
      </c>
      <c r="AC344" s="25">
        <v>7731912.7400000002</v>
      </c>
      <c r="AD344" s="27">
        <f>SUM(AE344:AH344)</f>
        <v>18821443.279999997</v>
      </c>
      <c r="AE344" s="27">
        <v>496120.7</v>
      </c>
      <c r="AF344" s="27">
        <v>10211673.199999999</v>
      </c>
      <c r="AG344" s="27">
        <v>855</v>
      </c>
      <c r="AH344" s="27">
        <v>8112794.3799999999</v>
      </c>
      <c r="AI344" s="41">
        <v>15621581.609999999</v>
      </c>
      <c r="AJ344" s="27">
        <v>751138.5</v>
      </c>
      <c r="AK344" s="27">
        <v>8028341.6699999999</v>
      </c>
      <c r="AL344" s="27">
        <v>0</v>
      </c>
      <c r="AM344" s="27">
        <v>6842101.4400000004</v>
      </c>
      <c r="AN344" s="27">
        <v>14023135.140000001</v>
      </c>
      <c r="AO344" s="27">
        <v>258909.73</v>
      </c>
      <c r="AP344" s="27">
        <v>6451413.8099999996</v>
      </c>
      <c r="AQ344" s="27" t="s">
        <v>81</v>
      </c>
      <c r="AR344" s="27">
        <v>7312811.5999999996</v>
      </c>
      <c r="AS344" s="27">
        <v>13654135.15</v>
      </c>
      <c r="AT344" s="27">
        <v>258909.73</v>
      </c>
      <c r="AU344" s="27">
        <v>6451413.8099999996</v>
      </c>
      <c r="AV344" s="27">
        <v>0</v>
      </c>
      <c r="AW344" s="27">
        <v>6943811.6100000003</v>
      </c>
      <c r="AX344" s="26">
        <f>AZ344+BB344+BD344+BF344</f>
        <v>10727916.6</v>
      </c>
      <c r="AY344" s="26">
        <f>BA344+BC344+BE344+BG344</f>
        <v>10548169.800000001</v>
      </c>
      <c r="AZ344" s="26">
        <v>207228</v>
      </c>
      <c r="BA344" s="26">
        <v>194998.7</v>
      </c>
      <c r="BB344" s="26">
        <v>4324053.3</v>
      </c>
      <c r="BC344" s="26">
        <v>4256302.2</v>
      </c>
      <c r="BD344" s="26">
        <v>0</v>
      </c>
      <c r="BE344" s="26">
        <v>0</v>
      </c>
      <c r="BF344" s="35">
        <v>6196635.2999999998</v>
      </c>
      <c r="BG344" s="35">
        <v>6096868.9000000004</v>
      </c>
      <c r="BH344" s="36">
        <f>SUM(BI344:BL344)</f>
        <v>12313355.4</v>
      </c>
      <c r="BI344" s="36">
        <v>238084.2</v>
      </c>
      <c r="BJ344" s="36">
        <v>5131867.9000000004</v>
      </c>
      <c r="BK344" s="36">
        <v>855</v>
      </c>
      <c r="BL344" s="36">
        <v>6942548.2999999998</v>
      </c>
      <c r="BM344" s="36">
        <f>SUM(BN344:BQ344)</f>
        <v>11570266</v>
      </c>
      <c r="BN344" s="36">
        <v>225423.4</v>
      </c>
      <c r="BO344" s="36">
        <v>4919792.9000000004</v>
      </c>
      <c r="BP344" s="36">
        <v>0</v>
      </c>
      <c r="BQ344" s="36">
        <v>6425049.7000000002</v>
      </c>
      <c r="BR344" s="36">
        <f>SUM(BS344:BV344)</f>
        <v>12114120.600000001</v>
      </c>
      <c r="BS344" s="36">
        <v>258909.7</v>
      </c>
      <c r="BT344" s="36">
        <v>4820015</v>
      </c>
      <c r="BU344" s="36">
        <v>0</v>
      </c>
      <c r="BV344" s="36">
        <v>7035195.9000000004</v>
      </c>
      <c r="BW344" s="37">
        <f>SUM(BX344:CA344)</f>
        <v>11745120.600000001</v>
      </c>
      <c r="BX344" s="37">
        <v>258909.7</v>
      </c>
      <c r="BY344" s="37">
        <v>4820015</v>
      </c>
      <c r="BZ344" s="37">
        <v>0</v>
      </c>
      <c r="CA344" s="37">
        <v>6666195.9000000004</v>
      </c>
      <c r="CB344" s="37">
        <v>15403274.210000001</v>
      </c>
      <c r="CC344" s="37">
        <v>481246.42</v>
      </c>
      <c r="CD344" s="37">
        <v>7060932.4100000001</v>
      </c>
      <c r="CE344" s="37">
        <v>0</v>
      </c>
      <c r="CF344" s="37">
        <v>7861095.3799999999</v>
      </c>
      <c r="CG344" s="36">
        <v>18821443.300000001</v>
      </c>
      <c r="CH344" s="37">
        <v>496120.7</v>
      </c>
      <c r="CI344" s="37">
        <v>10211673.199999999</v>
      </c>
      <c r="CJ344" s="37">
        <v>855</v>
      </c>
      <c r="CK344" s="37">
        <v>8112794.3799999999</v>
      </c>
      <c r="CL344" s="37">
        <f>SUM(CM344:CP344)</f>
        <v>15621581.609999999</v>
      </c>
      <c r="CM344" s="37">
        <v>751138.5</v>
      </c>
      <c r="CN344" s="37">
        <v>8028341.6699999999</v>
      </c>
      <c r="CO344" s="37">
        <v>0</v>
      </c>
      <c r="CP344" s="37">
        <v>6842101.4400000004</v>
      </c>
      <c r="CQ344" s="36">
        <f>SUM(CR344:CU344)</f>
        <v>10727916.6</v>
      </c>
      <c r="CR344" s="36">
        <v>207228</v>
      </c>
      <c r="CS344" s="36">
        <v>4324053.3</v>
      </c>
      <c r="CT344" s="36">
        <v>0</v>
      </c>
      <c r="CU344" s="36">
        <v>6196635.2999999998</v>
      </c>
      <c r="CV344" s="27">
        <f>SUM(CW344:CZ344)</f>
        <v>12313355.4</v>
      </c>
      <c r="CW344" s="36">
        <v>238084.2</v>
      </c>
      <c r="CX344" s="36">
        <v>5131867.9000000004</v>
      </c>
      <c r="CY344" s="36">
        <v>855</v>
      </c>
      <c r="CZ344" s="36">
        <v>6942548.2999999998</v>
      </c>
      <c r="DA344" s="36">
        <f>SUM(DB344:DE344)</f>
        <v>11570266</v>
      </c>
      <c r="DB344" s="37">
        <v>225423.4</v>
      </c>
      <c r="DC344" s="37">
        <v>4919792.9000000004</v>
      </c>
      <c r="DD344" s="37">
        <v>0</v>
      </c>
      <c r="DE344" s="37">
        <v>6425049.7000000002</v>
      </c>
      <c r="DF344" s="27"/>
      <c r="DH344" s="28"/>
    </row>
    <row r="345" spans="1:112" s="19" customFormat="1" ht="98.25" customHeight="1" x14ac:dyDescent="0.2">
      <c r="A345" s="24"/>
      <c r="B345" s="23" t="s">
        <v>1077</v>
      </c>
      <c r="C345" s="23"/>
      <c r="D345" s="23"/>
      <c r="E345" s="23"/>
      <c r="F345" s="23"/>
      <c r="G345" s="23"/>
      <c r="H345" s="23"/>
      <c r="I345" s="23"/>
      <c r="J345" s="23"/>
      <c r="K345" s="23"/>
      <c r="L345" s="23"/>
      <c r="M345" s="23"/>
      <c r="N345" s="23"/>
      <c r="O345" s="23"/>
      <c r="P345" s="23"/>
      <c r="Q345" s="23"/>
      <c r="R345" s="23"/>
      <c r="S345" s="23"/>
      <c r="T345" s="25">
        <v>15403274.210000001</v>
      </c>
      <c r="U345" s="25">
        <v>15137273.68</v>
      </c>
      <c r="V345" s="25">
        <v>481246.42</v>
      </c>
      <c r="W345" s="25">
        <v>467343.89</v>
      </c>
      <c r="X345" s="25">
        <v>7060932.4100000001</v>
      </c>
      <c r="Y345" s="25">
        <v>6938017.0499999998</v>
      </c>
      <c r="Z345" s="25">
        <v>0</v>
      </c>
      <c r="AA345" s="25">
        <v>0</v>
      </c>
      <c r="AB345" s="25">
        <v>7861095.3799999999</v>
      </c>
      <c r="AC345" s="25">
        <v>7731912.7400000002</v>
      </c>
      <c r="AD345" s="27">
        <v>18834089.300000001</v>
      </c>
      <c r="AE345" s="27">
        <v>496120.7</v>
      </c>
      <c r="AF345" s="27">
        <v>10211673.199999999</v>
      </c>
      <c r="AG345" s="27">
        <v>855</v>
      </c>
      <c r="AH345" s="27">
        <v>8125440.3799999999</v>
      </c>
      <c r="AI345" s="27">
        <v>15639081.609999999</v>
      </c>
      <c r="AJ345" s="27">
        <v>751138.5</v>
      </c>
      <c r="AK345" s="27">
        <v>8028341.6699999999</v>
      </c>
      <c r="AL345" s="27">
        <v>0</v>
      </c>
      <c r="AM345" s="27">
        <v>6859601.4400000004</v>
      </c>
      <c r="AN345" s="27">
        <v>14023135.140000001</v>
      </c>
      <c r="AO345" s="27">
        <v>258909.73</v>
      </c>
      <c r="AP345" s="27">
        <v>6451413.8099999996</v>
      </c>
      <c r="AQ345" s="27" t="s">
        <v>81</v>
      </c>
      <c r="AR345" s="27">
        <v>7312811.5999999996</v>
      </c>
      <c r="AS345" s="27">
        <v>13654135.15</v>
      </c>
      <c r="AT345" s="27">
        <v>258909.73</v>
      </c>
      <c r="AU345" s="27">
        <v>6451413.8099999996</v>
      </c>
      <c r="AV345" s="27">
        <v>0</v>
      </c>
      <c r="AW345" s="27">
        <v>6943811.6100000003</v>
      </c>
      <c r="AX345" s="26">
        <f>AZ345+BB345+BD345+BF345</f>
        <v>10727916.6</v>
      </c>
      <c r="AY345" s="26">
        <f>BA345+BC345+BE345+BG345</f>
        <v>10548169.800000001</v>
      </c>
      <c r="AZ345" s="26">
        <v>207228</v>
      </c>
      <c r="BA345" s="26">
        <v>194998.7</v>
      </c>
      <c r="BB345" s="26">
        <v>4324053.3</v>
      </c>
      <c r="BC345" s="26">
        <v>4256302.2</v>
      </c>
      <c r="BD345" s="26">
        <v>0</v>
      </c>
      <c r="BE345" s="26">
        <v>0</v>
      </c>
      <c r="BF345" s="35">
        <v>6196635.2999999998</v>
      </c>
      <c r="BG345" s="35">
        <v>6096868.9000000004</v>
      </c>
      <c r="BH345" s="36">
        <v>12326001.4</v>
      </c>
      <c r="BI345" s="36">
        <v>238084.2</v>
      </c>
      <c r="BJ345" s="36">
        <v>5131867.9000000004</v>
      </c>
      <c r="BK345" s="36">
        <v>855</v>
      </c>
      <c r="BL345" s="36">
        <v>6955194.2999999998</v>
      </c>
      <c r="BM345" s="36">
        <f>SUM(BN345:BQ345)</f>
        <v>11587766</v>
      </c>
      <c r="BN345" s="36">
        <v>225423.4</v>
      </c>
      <c r="BO345" s="36">
        <v>4919792.9000000004</v>
      </c>
      <c r="BP345" s="36">
        <v>0</v>
      </c>
      <c r="BQ345" s="36">
        <v>6442549.7000000002</v>
      </c>
      <c r="BR345" s="36">
        <f>SUM(BS345:BV345)</f>
        <v>12114120.600000001</v>
      </c>
      <c r="BS345" s="36">
        <v>258909.7</v>
      </c>
      <c r="BT345" s="36">
        <v>4820015</v>
      </c>
      <c r="BU345" s="36">
        <v>0</v>
      </c>
      <c r="BV345" s="36">
        <v>7035195.9000000004</v>
      </c>
      <c r="BW345" s="37" t="s">
        <v>9</v>
      </c>
      <c r="BX345" s="37">
        <v>258909.7</v>
      </c>
      <c r="BY345" s="37">
        <v>4820015</v>
      </c>
      <c r="BZ345" s="37">
        <v>0</v>
      </c>
      <c r="CA345" s="37">
        <v>6666195.9000000004</v>
      </c>
      <c r="CB345" s="37">
        <v>15403274.210000001</v>
      </c>
      <c r="CC345" s="37">
        <v>481246.42</v>
      </c>
      <c r="CD345" s="37">
        <v>7060932.4100000001</v>
      </c>
      <c r="CE345" s="37">
        <v>0</v>
      </c>
      <c r="CF345" s="37">
        <v>7861095.3799999999</v>
      </c>
      <c r="CG345" s="37">
        <v>18834089.300000001</v>
      </c>
      <c r="CH345" s="37">
        <v>496120.7</v>
      </c>
      <c r="CI345" s="37">
        <v>10211673.199999999</v>
      </c>
      <c r="CJ345" s="37">
        <v>855</v>
      </c>
      <c r="CK345" s="37">
        <v>8125440.3799999999</v>
      </c>
      <c r="CL345" s="37">
        <f>SUM(CM345:CP345)</f>
        <v>15639081.609999999</v>
      </c>
      <c r="CM345" s="37">
        <v>751138.5</v>
      </c>
      <c r="CN345" s="37">
        <v>8028341.6699999999</v>
      </c>
      <c r="CO345" s="37">
        <v>0</v>
      </c>
      <c r="CP345" s="37">
        <v>6859601.4400000004</v>
      </c>
      <c r="CQ345" s="36">
        <f>SUM(CR345:CU345)</f>
        <v>10727916.6</v>
      </c>
      <c r="CR345" s="36">
        <v>207228</v>
      </c>
      <c r="CS345" s="36">
        <v>4324053.3</v>
      </c>
      <c r="CT345" s="36">
        <v>0</v>
      </c>
      <c r="CU345" s="36">
        <v>6196635.2999999998</v>
      </c>
      <c r="CV345" s="27">
        <v>12326001.4</v>
      </c>
      <c r="CW345" s="36">
        <v>238084.2</v>
      </c>
      <c r="CX345" s="36">
        <v>5131867.9000000004</v>
      </c>
      <c r="CY345" s="36">
        <v>855</v>
      </c>
      <c r="CZ345" s="36">
        <v>6955194.2999999998</v>
      </c>
      <c r="DA345" s="27">
        <f>SUM(DB345:DE345)</f>
        <v>11587766</v>
      </c>
      <c r="DB345" s="27">
        <v>225423.4</v>
      </c>
      <c r="DC345" s="27">
        <v>4919792.9000000004</v>
      </c>
      <c r="DD345" s="27">
        <v>0</v>
      </c>
      <c r="DE345" s="27">
        <v>6442549.7000000002</v>
      </c>
      <c r="DF345" s="27"/>
      <c r="DH345" s="28"/>
    </row>
    <row r="346" spans="1:112" s="19" customFormat="1" ht="12" x14ac:dyDescent="0.2">
      <c r="A346" s="42"/>
      <c r="B346" s="43"/>
      <c r="C346" s="43"/>
      <c r="D346" s="43"/>
      <c r="E346" s="43"/>
      <c r="F346" s="43"/>
      <c r="G346" s="43"/>
      <c r="H346" s="43"/>
      <c r="I346" s="43"/>
      <c r="J346" s="43"/>
      <c r="K346" s="43"/>
      <c r="L346" s="43"/>
      <c r="M346" s="43"/>
      <c r="N346" s="43"/>
      <c r="O346" s="43"/>
      <c r="P346" s="43"/>
      <c r="Q346" s="43"/>
      <c r="R346" s="43"/>
      <c r="S346" s="43"/>
      <c r="T346" s="44"/>
      <c r="U346" s="44"/>
      <c r="V346" s="44"/>
      <c r="W346" s="44"/>
      <c r="X346" s="44"/>
      <c r="Y346" s="44"/>
      <c r="Z346" s="44"/>
      <c r="AA346" s="44"/>
      <c r="AB346" s="44"/>
      <c r="AC346" s="44"/>
      <c r="AD346" s="45"/>
      <c r="AE346" s="45"/>
      <c r="AF346" s="45"/>
      <c r="AG346" s="45"/>
      <c r="AH346" s="45"/>
      <c r="AI346" s="45"/>
      <c r="AJ346" s="45"/>
      <c r="AK346" s="45"/>
      <c r="AL346" s="45"/>
      <c r="AM346" s="45"/>
      <c r="AN346" s="45"/>
      <c r="AO346" s="45"/>
      <c r="AP346" s="45"/>
      <c r="AQ346" s="45"/>
      <c r="AR346" s="45"/>
      <c r="AS346" s="45"/>
      <c r="AT346" s="45"/>
      <c r="AU346" s="45"/>
      <c r="AV346" s="45"/>
      <c r="AW346" s="45"/>
      <c r="AX346" s="46"/>
      <c r="AY346" s="46"/>
      <c r="AZ346" s="46"/>
      <c r="BA346" s="46"/>
      <c r="BB346" s="46"/>
      <c r="BC346" s="46"/>
      <c r="BD346" s="46"/>
      <c r="BE346" s="46"/>
      <c r="BF346" s="47"/>
      <c r="BG346" s="47"/>
      <c r="BH346" s="48"/>
      <c r="BI346" s="48"/>
      <c r="BJ346" s="48"/>
      <c r="BK346" s="48"/>
      <c r="BL346" s="48"/>
      <c r="BM346" s="48"/>
      <c r="BN346" s="48"/>
      <c r="BO346" s="48"/>
      <c r="BP346" s="48"/>
      <c r="BQ346" s="48"/>
      <c r="BR346" s="48"/>
      <c r="BS346" s="48"/>
      <c r="BT346" s="48"/>
      <c r="BU346" s="48"/>
      <c r="BV346" s="48"/>
      <c r="BW346" s="49"/>
      <c r="BX346" s="49"/>
      <c r="BY346" s="49"/>
      <c r="BZ346" s="49"/>
      <c r="CA346" s="49"/>
      <c r="CB346" s="49"/>
      <c r="CC346" s="49"/>
      <c r="CD346" s="49"/>
      <c r="CE346" s="49"/>
      <c r="CF346" s="49"/>
      <c r="CG346" s="49"/>
      <c r="CH346" s="49"/>
      <c r="CI346" s="49"/>
      <c r="CJ346" s="49"/>
      <c r="CK346" s="49"/>
      <c r="CL346" s="49"/>
      <c r="CM346" s="49"/>
      <c r="CN346" s="49"/>
      <c r="CO346" s="49"/>
      <c r="CP346" s="49"/>
      <c r="CQ346" s="48"/>
      <c r="CR346" s="48"/>
      <c r="CS346" s="48"/>
      <c r="CT346" s="48"/>
      <c r="CU346" s="48"/>
      <c r="CV346" s="45"/>
      <c r="CW346" s="48"/>
      <c r="CX346" s="48"/>
      <c r="CY346" s="48"/>
      <c r="CZ346" s="48"/>
      <c r="DA346" s="45"/>
      <c r="DB346" s="45"/>
      <c r="DC346" s="45"/>
      <c r="DD346" s="45"/>
      <c r="DE346" s="45"/>
      <c r="DF346" s="45"/>
      <c r="DH346" s="28"/>
    </row>
    <row r="347" spans="1:112" s="19" customFormat="1" ht="12" x14ac:dyDescent="0.2">
      <c r="A347" s="42"/>
      <c r="B347" s="43"/>
      <c r="C347" s="43"/>
      <c r="D347" s="43"/>
      <c r="E347" s="43"/>
      <c r="F347" s="43"/>
      <c r="G347" s="43"/>
      <c r="H347" s="43"/>
      <c r="I347" s="43"/>
      <c r="J347" s="43"/>
      <c r="K347" s="43"/>
      <c r="L347" s="43"/>
      <c r="M347" s="43"/>
      <c r="N347" s="43"/>
      <c r="O347" s="43"/>
      <c r="P347" s="43"/>
      <c r="Q347" s="43"/>
      <c r="R347" s="43"/>
      <c r="S347" s="43"/>
      <c r="T347" s="44"/>
      <c r="U347" s="44"/>
      <c r="V347" s="44"/>
      <c r="W347" s="44"/>
      <c r="X347" s="44"/>
      <c r="Y347" s="44"/>
      <c r="Z347" s="44"/>
      <c r="AA347" s="44"/>
      <c r="AB347" s="44"/>
      <c r="AC347" s="44"/>
      <c r="AD347" s="45"/>
      <c r="AE347" s="45"/>
      <c r="AF347" s="45"/>
      <c r="AG347" s="45"/>
      <c r="AH347" s="45"/>
      <c r="AI347" s="45"/>
      <c r="AJ347" s="45"/>
      <c r="AK347" s="45"/>
      <c r="AL347" s="45"/>
      <c r="AM347" s="45"/>
      <c r="AN347" s="45"/>
      <c r="AO347" s="45"/>
      <c r="AP347" s="45"/>
      <c r="AQ347" s="45"/>
      <c r="AR347" s="45"/>
      <c r="AS347" s="45"/>
      <c r="AT347" s="45"/>
      <c r="AU347" s="45"/>
      <c r="AV347" s="45"/>
      <c r="AW347" s="45"/>
      <c r="AX347" s="46"/>
      <c r="AY347" s="46"/>
      <c r="AZ347" s="46"/>
      <c r="BA347" s="46"/>
      <c r="BB347" s="46"/>
      <c r="BC347" s="46"/>
      <c r="BD347" s="46"/>
      <c r="BE347" s="46"/>
      <c r="BF347" s="47"/>
      <c r="BG347" s="47"/>
      <c r="BH347" s="48"/>
      <c r="BI347" s="48"/>
      <c r="BJ347" s="48"/>
      <c r="BK347" s="48"/>
      <c r="BL347" s="48"/>
      <c r="BM347" s="48"/>
      <c r="BN347" s="48"/>
      <c r="BO347" s="48"/>
      <c r="BP347" s="48"/>
      <c r="BQ347" s="48"/>
      <c r="BR347" s="48"/>
      <c r="BS347" s="48"/>
      <c r="BT347" s="48"/>
      <c r="BU347" s="48"/>
      <c r="BV347" s="48"/>
      <c r="BW347" s="49"/>
      <c r="BX347" s="49"/>
      <c r="BY347" s="49"/>
      <c r="BZ347" s="49"/>
      <c r="CA347" s="49"/>
      <c r="CB347" s="49"/>
      <c r="CC347" s="49"/>
      <c r="CD347" s="49"/>
      <c r="CE347" s="49"/>
      <c r="CF347" s="49"/>
      <c r="CG347" s="49"/>
      <c r="CH347" s="49"/>
      <c r="CI347" s="49"/>
      <c r="CJ347" s="49"/>
      <c r="CK347" s="49"/>
      <c r="CL347" s="49"/>
      <c r="CM347" s="49"/>
      <c r="CN347" s="49"/>
      <c r="CO347" s="49"/>
      <c r="CP347" s="49"/>
      <c r="CQ347" s="48"/>
      <c r="CR347" s="48"/>
      <c r="CS347" s="48"/>
      <c r="CT347" s="48"/>
      <c r="CU347" s="48"/>
      <c r="CV347" s="45"/>
      <c r="CW347" s="48"/>
      <c r="CX347" s="48"/>
      <c r="CY347" s="48"/>
      <c r="CZ347" s="48"/>
      <c r="DA347" s="45"/>
      <c r="DB347" s="45"/>
      <c r="DC347" s="45"/>
      <c r="DD347" s="45"/>
      <c r="DE347" s="45"/>
      <c r="DF347" s="45"/>
      <c r="DH347" s="28"/>
    </row>
    <row r="348" spans="1:112" s="55" customFormat="1" x14ac:dyDescent="0.2">
      <c r="A348" s="50" t="s">
        <v>9</v>
      </c>
      <c r="B348" s="51"/>
      <c r="C348" s="51"/>
      <c r="D348" s="67" t="s">
        <v>1078</v>
      </c>
      <c r="E348" s="67"/>
      <c r="F348" s="68" t="s">
        <v>1079</v>
      </c>
      <c r="G348" s="68"/>
      <c r="H348" s="68"/>
      <c r="I348" s="52" t="s">
        <v>1080</v>
      </c>
      <c r="J348" s="68"/>
      <c r="K348" s="68"/>
      <c r="L348" s="67" t="s">
        <v>1081</v>
      </c>
      <c r="M348" s="67"/>
      <c r="N348" s="67"/>
      <c r="O348" s="51"/>
      <c r="P348" s="51"/>
      <c r="Q348" s="51"/>
      <c r="R348" s="51"/>
      <c r="S348" s="51"/>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4"/>
      <c r="BI348" s="54"/>
      <c r="BJ348" s="54"/>
      <c r="BK348" s="54"/>
      <c r="BL348" s="54"/>
      <c r="BM348" s="54"/>
      <c r="BN348" s="54"/>
      <c r="BO348" s="54"/>
      <c r="BP348" s="54"/>
      <c r="BQ348" s="54"/>
      <c r="BR348" s="53"/>
      <c r="BS348" s="53"/>
      <c r="BT348" s="53"/>
      <c r="BU348" s="53"/>
      <c r="BV348" s="53"/>
      <c r="BW348" s="53"/>
      <c r="BX348" s="53"/>
      <c r="BY348" s="53"/>
      <c r="BZ348" s="53"/>
      <c r="CA348" s="54"/>
      <c r="CB348" s="53"/>
      <c r="CC348" s="53"/>
      <c r="CD348" s="53"/>
      <c r="CE348" s="53"/>
      <c r="CF348" s="53"/>
      <c r="CG348" s="54"/>
      <c r="CH348" s="54"/>
      <c r="CI348" s="54"/>
      <c r="CJ348" s="54"/>
      <c r="CK348" s="54"/>
      <c r="CL348" s="54"/>
      <c r="CM348" s="54"/>
      <c r="CN348" s="54"/>
      <c r="CO348" s="54"/>
      <c r="CP348" s="54"/>
      <c r="CQ348" s="53"/>
      <c r="CR348" s="53"/>
      <c r="CS348" s="53"/>
      <c r="CT348" s="53"/>
      <c r="CU348" s="53"/>
      <c r="CV348" s="54"/>
      <c r="CW348" s="54"/>
      <c r="CX348" s="54"/>
      <c r="CY348" s="54"/>
      <c r="CZ348" s="54"/>
      <c r="DA348" s="54"/>
      <c r="DB348" s="54"/>
      <c r="DC348" s="54"/>
      <c r="DD348" s="54"/>
      <c r="DE348" s="54"/>
      <c r="DF348" s="53"/>
      <c r="DH348" s="56"/>
    </row>
    <row r="349" spans="1:112" s="55" customFormat="1" x14ac:dyDescent="0.2">
      <c r="A349" s="50"/>
      <c r="B349" s="51"/>
      <c r="C349" s="51"/>
      <c r="D349" s="57"/>
      <c r="E349" s="57"/>
      <c r="F349" s="69" t="s">
        <v>1082</v>
      </c>
      <c r="G349" s="69"/>
      <c r="H349" s="69"/>
      <c r="I349" s="51"/>
      <c r="J349" s="70" t="s">
        <v>1083</v>
      </c>
      <c r="K349" s="70"/>
      <c r="L349" s="69" t="s">
        <v>1084</v>
      </c>
      <c r="M349" s="69"/>
      <c r="N349" s="69"/>
      <c r="O349" s="51"/>
      <c r="P349" s="51"/>
      <c r="Q349" s="51"/>
      <c r="R349" s="51"/>
      <c r="S349" s="51"/>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4"/>
      <c r="BI349" s="54"/>
      <c r="BJ349" s="54"/>
      <c r="BK349" s="54"/>
      <c r="BL349" s="54"/>
      <c r="BM349" s="54"/>
      <c r="BN349" s="54"/>
      <c r="BO349" s="54"/>
      <c r="BP349" s="54"/>
      <c r="BQ349" s="54"/>
      <c r="BR349" s="53"/>
      <c r="BS349" s="53"/>
      <c r="BT349" s="53"/>
      <c r="BU349" s="53"/>
      <c r="BV349" s="53"/>
      <c r="BW349" s="53"/>
      <c r="BX349" s="53"/>
      <c r="BY349" s="53"/>
      <c r="BZ349" s="53"/>
      <c r="CA349" s="54"/>
      <c r="CB349" s="53"/>
      <c r="CC349" s="53"/>
      <c r="CD349" s="53"/>
      <c r="CE349" s="53"/>
      <c r="CF349" s="53"/>
      <c r="CG349" s="54"/>
      <c r="CH349" s="54"/>
      <c r="CI349" s="54"/>
      <c r="CJ349" s="54"/>
      <c r="CK349" s="54"/>
      <c r="CL349" s="54"/>
      <c r="CM349" s="54"/>
      <c r="CN349" s="54"/>
      <c r="CO349" s="54"/>
      <c r="CP349" s="54"/>
      <c r="CQ349" s="53"/>
      <c r="CR349" s="53"/>
      <c r="CS349" s="53"/>
      <c r="CT349" s="53"/>
      <c r="CU349" s="53"/>
      <c r="CV349" s="54"/>
      <c r="CW349" s="54"/>
      <c r="CX349" s="54"/>
      <c r="CY349" s="54"/>
      <c r="CZ349" s="54"/>
      <c r="DA349" s="54"/>
      <c r="DB349" s="54"/>
      <c r="DC349" s="54"/>
      <c r="DD349" s="54"/>
      <c r="DE349" s="54"/>
      <c r="DF349" s="53"/>
      <c r="DH349" s="56"/>
    </row>
    <row r="350" spans="1:112" x14ac:dyDescent="0.2">
      <c r="AD350" s="60"/>
      <c r="AE350" s="60"/>
      <c r="AF350" s="60"/>
      <c r="AG350" s="60"/>
      <c r="AH350" s="60"/>
      <c r="AI350" s="61"/>
      <c r="AJ350" s="61"/>
      <c r="AK350" s="61"/>
      <c r="AL350" s="61"/>
      <c r="AM350" s="61"/>
      <c r="AN350" s="60"/>
      <c r="AO350" s="60"/>
      <c r="AP350" s="60"/>
      <c r="AQ350" s="60"/>
      <c r="AR350" s="60"/>
      <c r="AS350" s="60"/>
      <c r="AT350" s="60"/>
      <c r="AU350" s="60"/>
      <c r="AV350" s="60"/>
      <c r="AW350" s="60"/>
      <c r="BM350" s="62"/>
      <c r="BN350" s="62"/>
      <c r="BO350" s="62"/>
      <c r="BP350" s="62"/>
      <c r="BQ350" s="62"/>
      <c r="BR350" s="62"/>
      <c r="BS350" s="62"/>
      <c r="BT350" s="62"/>
      <c r="BU350" s="62"/>
      <c r="BV350" s="62"/>
      <c r="BW350" s="62"/>
      <c r="BX350" s="62"/>
      <c r="BY350" s="62"/>
      <c r="BZ350" s="62"/>
      <c r="CA350" s="62"/>
      <c r="CQ350" s="63"/>
      <c r="CR350" s="63"/>
      <c r="CS350" s="63"/>
      <c r="CT350" s="63"/>
      <c r="CU350" s="63"/>
      <c r="CV350" s="64"/>
      <c r="DH350" s="28"/>
    </row>
    <row r="351" spans="1:112" x14ac:dyDescent="0.2">
      <c r="AI351" s="65"/>
      <c r="AJ351" s="65"/>
      <c r="AK351" s="65"/>
      <c r="AL351" s="65"/>
      <c r="AM351" s="65"/>
      <c r="BL351" s="62"/>
    </row>
    <row r="354" spans="44:44" x14ac:dyDescent="0.2">
      <c r="AR354" s="66"/>
    </row>
  </sheetData>
  <mergeCells count="8431">
    <mergeCell ref="CQ10:DE11"/>
    <mergeCell ref="DF10:DF14"/>
    <mergeCell ref="S12:S14"/>
    <mergeCell ref="T12:AC12"/>
    <mergeCell ref="AD12:AH12"/>
    <mergeCell ref="AI12:AM12"/>
    <mergeCell ref="H6:J6"/>
    <mergeCell ref="T6:Y6"/>
    <mergeCell ref="T7:Y7"/>
    <mergeCell ref="D8:F8"/>
    <mergeCell ref="C9:E9"/>
    <mergeCell ref="A10:A14"/>
    <mergeCell ref="B10:B14"/>
    <mergeCell ref="C10:N10"/>
    <mergeCell ref="O10:Q12"/>
    <mergeCell ref="R10:R14"/>
    <mergeCell ref="A1:C1"/>
    <mergeCell ref="D1:H1"/>
    <mergeCell ref="T2:Y2"/>
    <mergeCell ref="T3:Y3"/>
    <mergeCell ref="T4:Y4"/>
    <mergeCell ref="E5:O5"/>
    <mergeCell ref="T5:Y5"/>
    <mergeCell ref="C13:C14"/>
    <mergeCell ref="D13:D14"/>
    <mergeCell ref="E13:E14"/>
    <mergeCell ref="F13:F14"/>
    <mergeCell ref="G13:G14"/>
    <mergeCell ref="AN12:AW12"/>
    <mergeCell ref="AX12:BG12"/>
    <mergeCell ref="BH12:BL12"/>
    <mergeCell ref="BM12:BQ12"/>
    <mergeCell ref="BR12:CA12"/>
    <mergeCell ref="CB12:CF12"/>
    <mergeCell ref="C11:H11"/>
    <mergeCell ref="I11:N11"/>
    <mergeCell ref="C12:E12"/>
    <mergeCell ref="F12:H12"/>
    <mergeCell ref="I12:K12"/>
    <mergeCell ref="L12:N12"/>
    <mergeCell ref="S10:S11"/>
    <mergeCell ref="T10:AW11"/>
    <mergeCell ref="AX10:CA11"/>
    <mergeCell ref="CB10:CP11"/>
    <mergeCell ref="N13:N14"/>
    <mergeCell ref="O13:O14"/>
    <mergeCell ref="P13:P14"/>
    <mergeCell ref="Q13:Q14"/>
    <mergeCell ref="T13:U13"/>
    <mergeCell ref="V13:W13"/>
    <mergeCell ref="H13:H14"/>
    <mergeCell ref="I13:I14"/>
    <mergeCell ref="J13:J14"/>
    <mergeCell ref="K13:K14"/>
    <mergeCell ref="L13:L14"/>
    <mergeCell ref="M13:M14"/>
    <mergeCell ref="CG12:CK12"/>
    <mergeCell ref="CL12:CP12"/>
    <mergeCell ref="CQ12:CU12"/>
    <mergeCell ref="CV12:CZ12"/>
    <mergeCell ref="DA12:DE12"/>
    <mergeCell ref="AM13:AM14"/>
    <mergeCell ref="AN13:AR13"/>
    <mergeCell ref="AS13:AW13"/>
    <mergeCell ref="AX13:AY13"/>
    <mergeCell ref="AZ13:BA13"/>
    <mergeCell ref="BB13:BC13"/>
    <mergeCell ref="AG13:AG14"/>
    <mergeCell ref="AH13:AH14"/>
    <mergeCell ref="AI13:AI14"/>
    <mergeCell ref="AJ13:AJ14"/>
    <mergeCell ref="AK13:AK14"/>
    <mergeCell ref="AL13:AL14"/>
    <mergeCell ref="X13:Y13"/>
    <mergeCell ref="Z13:AA13"/>
    <mergeCell ref="AB13:AC13"/>
    <mergeCell ref="AD13:AD14"/>
    <mergeCell ref="AE13:AE14"/>
    <mergeCell ref="AF13:AF14"/>
    <mergeCell ref="CJ13:CJ14"/>
    <mergeCell ref="CK13:CK14"/>
    <mergeCell ref="BR13:BV13"/>
    <mergeCell ref="BW13:CA13"/>
    <mergeCell ref="CB13:CB14"/>
    <mergeCell ref="CC13:CC14"/>
    <mergeCell ref="CD13:CD14"/>
    <mergeCell ref="CE13:CE14"/>
    <mergeCell ref="BL13:BL14"/>
    <mergeCell ref="BM13:BM14"/>
    <mergeCell ref="BN13:BN14"/>
    <mergeCell ref="BO13:BO14"/>
    <mergeCell ref="BP13:BP14"/>
    <mergeCell ref="BQ13:BQ14"/>
    <mergeCell ref="BD13:BE13"/>
    <mergeCell ref="BF13:BG13"/>
    <mergeCell ref="BH13:BH14"/>
    <mergeCell ref="BI13:BI14"/>
    <mergeCell ref="BJ13:BJ14"/>
    <mergeCell ref="BK13:BK14"/>
    <mergeCell ref="DD13:DD14"/>
    <mergeCell ref="DE13:DE14"/>
    <mergeCell ref="A18:A26"/>
    <mergeCell ref="B18:B26"/>
    <mergeCell ref="F18:F26"/>
    <mergeCell ref="G18:G26"/>
    <mergeCell ref="H18:H26"/>
    <mergeCell ref="I18:I26"/>
    <mergeCell ref="J18:J26"/>
    <mergeCell ref="K18:K26"/>
    <mergeCell ref="CX13:CX14"/>
    <mergeCell ref="CY13:CY14"/>
    <mergeCell ref="CZ13:CZ14"/>
    <mergeCell ref="DA13:DA14"/>
    <mergeCell ref="DB13:DB14"/>
    <mergeCell ref="DC13:DC14"/>
    <mergeCell ref="CR13:CR14"/>
    <mergeCell ref="CS13:CS14"/>
    <mergeCell ref="CT13:CT14"/>
    <mergeCell ref="CU13:CU14"/>
    <mergeCell ref="CV13:CV14"/>
    <mergeCell ref="CW13:CW14"/>
    <mergeCell ref="CL13:CL14"/>
    <mergeCell ref="CM13:CM14"/>
    <mergeCell ref="CN13:CN14"/>
    <mergeCell ref="CO13:CO14"/>
    <mergeCell ref="CP13:CP14"/>
    <mergeCell ref="CQ13:CQ14"/>
    <mergeCell ref="CF13:CF14"/>
    <mergeCell ref="CG13:CG14"/>
    <mergeCell ref="CH13:CH14"/>
    <mergeCell ref="CI13:CI14"/>
    <mergeCell ref="AA18:AA26"/>
    <mergeCell ref="AB18:AB26"/>
    <mergeCell ref="AC18:AC26"/>
    <mergeCell ref="AD18:AD26"/>
    <mergeCell ref="AE18:AE26"/>
    <mergeCell ref="AF18:AF26"/>
    <mergeCell ref="U18:U26"/>
    <mergeCell ref="V18:V26"/>
    <mergeCell ref="W18:W26"/>
    <mergeCell ref="X18:X26"/>
    <mergeCell ref="Y18:Y26"/>
    <mergeCell ref="Z18:Z26"/>
    <mergeCell ref="L18:L26"/>
    <mergeCell ref="M18:M26"/>
    <mergeCell ref="N18:N26"/>
    <mergeCell ref="R18:R26"/>
    <mergeCell ref="S18:S26"/>
    <mergeCell ref="T18:T26"/>
    <mergeCell ref="AS18:AS26"/>
    <mergeCell ref="AT18:AT26"/>
    <mergeCell ref="AU18:AU26"/>
    <mergeCell ref="AV18:AV26"/>
    <mergeCell ref="AW18:AW26"/>
    <mergeCell ref="AX18:AX26"/>
    <mergeCell ref="AM18:AM26"/>
    <mergeCell ref="AN18:AN26"/>
    <mergeCell ref="AO18:AO26"/>
    <mergeCell ref="AP18:AP26"/>
    <mergeCell ref="AQ18:AQ26"/>
    <mergeCell ref="AR18:AR26"/>
    <mergeCell ref="AG18:AG26"/>
    <mergeCell ref="AH18:AH26"/>
    <mergeCell ref="AI18:AI26"/>
    <mergeCell ref="AJ18:AJ26"/>
    <mergeCell ref="AK18:AK26"/>
    <mergeCell ref="AL18:AL26"/>
    <mergeCell ref="BT18:BT26"/>
    <mergeCell ref="BU18:BU26"/>
    <mergeCell ref="BV18:BV26"/>
    <mergeCell ref="BK18:BK26"/>
    <mergeCell ref="BL18:BL26"/>
    <mergeCell ref="BM18:BM26"/>
    <mergeCell ref="BN18:BN26"/>
    <mergeCell ref="BO18:BO26"/>
    <mergeCell ref="BP18:BP26"/>
    <mergeCell ref="BE18:BE26"/>
    <mergeCell ref="BF18:BF26"/>
    <mergeCell ref="BG18:BG26"/>
    <mergeCell ref="BH18:BH26"/>
    <mergeCell ref="BI18:BI26"/>
    <mergeCell ref="BJ18:BJ26"/>
    <mergeCell ref="AY18:AY26"/>
    <mergeCell ref="AZ18:AZ26"/>
    <mergeCell ref="BA18:BA26"/>
    <mergeCell ref="BB18:BB26"/>
    <mergeCell ref="BC18:BC26"/>
    <mergeCell ref="BD18:BD26"/>
    <mergeCell ref="DF18:DF26"/>
    <mergeCell ref="CU18:CU26"/>
    <mergeCell ref="CV18:CV26"/>
    <mergeCell ref="CW18:CW26"/>
    <mergeCell ref="CX18:CX26"/>
    <mergeCell ref="CY18:CY26"/>
    <mergeCell ref="CZ18:CZ26"/>
    <mergeCell ref="CO18:CO26"/>
    <mergeCell ref="CP18:CP26"/>
    <mergeCell ref="CQ18:CQ26"/>
    <mergeCell ref="CR18:CR26"/>
    <mergeCell ref="CS18:CS26"/>
    <mergeCell ref="CT18:CT26"/>
    <mergeCell ref="CI18:CI26"/>
    <mergeCell ref="CJ18:CJ26"/>
    <mergeCell ref="CK18:CK26"/>
    <mergeCell ref="CL18:CL26"/>
    <mergeCell ref="CM18:CM26"/>
    <mergeCell ref="CN18:CN26"/>
    <mergeCell ref="G27:G33"/>
    <mergeCell ref="H27:H33"/>
    <mergeCell ref="I27:I33"/>
    <mergeCell ref="J27:J33"/>
    <mergeCell ref="K27:K33"/>
    <mergeCell ref="L27:L33"/>
    <mergeCell ref="C20:C26"/>
    <mergeCell ref="D20:D26"/>
    <mergeCell ref="E20:E26"/>
    <mergeCell ref="A27:A33"/>
    <mergeCell ref="B27:B33"/>
    <mergeCell ref="F27:F33"/>
    <mergeCell ref="DA18:DA26"/>
    <mergeCell ref="DB18:DB26"/>
    <mergeCell ref="DC18:DC26"/>
    <mergeCell ref="DD18:DD26"/>
    <mergeCell ref="DE18:DE26"/>
    <mergeCell ref="CC18:CC26"/>
    <mergeCell ref="CD18:CD26"/>
    <mergeCell ref="CE18:CE26"/>
    <mergeCell ref="CF18:CF26"/>
    <mergeCell ref="CG18:CG26"/>
    <mergeCell ref="CH18:CH26"/>
    <mergeCell ref="BW18:BW26"/>
    <mergeCell ref="BX18:BX26"/>
    <mergeCell ref="BY18:BY26"/>
    <mergeCell ref="BZ18:BZ26"/>
    <mergeCell ref="CA18:CA26"/>
    <mergeCell ref="CB18:CB26"/>
    <mergeCell ref="BQ18:BQ26"/>
    <mergeCell ref="BR18:BR26"/>
    <mergeCell ref="BS18:BS26"/>
    <mergeCell ref="AB27:AB33"/>
    <mergeCell ref="AC27:AC33"/>
    <mergeCell ref="AD27:AD33"/>
    <mergeCell ref="AE27:AE33"/>
    <mergeCell ref="AF27:AF33"/>
    <mergeCell ref="AG27:AG33"/>
    <mergeCell ref="V27:V33"/>
    <mergeCell ref="W27:W33"/>
    <mergeCell ref="X27:X33"/>
    <mergeCell ref="Y27:Y33"/>
    <mergeCell ref="Z27:Z33"/>
    <mergeCell ref="AA27:AA33"/>
    <mergeCell ref="M27:M33"/>
    <mergeCell ref="N27:N33"/>
    <mergeCell ref="R27:R33"/>
    <mergeCell ref="S27:S33"/>
    <mergeCell ref="T27:T33"/>
    <mergeCell ref="U27:U33"/>
    <mergeCell ref="AT27:AT33"/>
    <mergeCell ref="AU27:AU33"/>
    <mergeCell ref="AV27:AV33"/>
    <mergeCell ref="AW27:AW33"/>
    <mergeCell ref="AX27:AX33"/>
    <mergeCell ref="AY27:AY33"/>
    <mergeCell ref="AN27:AN33"/>
    <mergeCell ref="AO27:AO33"/>
    <mergeCell ref="AP27:AP33"/>
    <mergeCell ref="AQ27:AQ33"/>
    <mergeCell ref="AR27:AR33"/>
    <mergeCell ref="AS27:AS33"/>
    <mergeCell ref="AH27:AH33"/>
    <mergeCell ref="AI27:AI33"/>
    <mergeCell ref="AJ27:AJ33"/>
    <mergeCell ref="AK27:AK33"/>
    <mergeCell ref="AL27:AL33"/>
    <mergeCell ref="AM27:AM33"/>
    <mergeCell ref="BL27:BL33"/>
    <mergeCell ref="BM27:BM33"/>
    <mergeCell ref="BN27:BN33"/>
    <mergeCell ref="BO27:BO33"/>
    <mergeCell ref="BP27:BP33"/>
    <mergeCell ref="BQ27:BQ33"/>
    <mergeCell ref="BF27:BF33"/>
    <mergeCell ref="BG27:BG33"/>
    <mergeCell ref="BH27:BH33"/>
    <mergeCell ref="BI27:BI33"/>
    <mergeCell ref="BJ27:BJ33"/>
    <mergeCell ref="BK27:BK33"/>
    <mergeCell ref="AZ27:AZ33"/>
    <mergeCell ref="BA27:BA33"/>
    <mergeCell ref="BB27:BB33"/>
    <mergeCell ref="BC27:BC33"/>
    <mergeCell ref="BD27:BD33"/>
    <mergeCell ref="BE27:BE33"/>
    <mergeCell ref="CD27:CD33"/>
    <mergeCell ref="CE27:CE33"/>
    <mergeCell ref="CF27:CF33"/>
    <mergeCell ref="CG27:CG33"/>
    <mergeCell ref="CH27:CH33"/>
    <mergeCell ref="CI27:CI33"/>
    <mergeCell ref="BX27:BX33"/>
    <mergeCell ref="BY27:BY33"/>
    <mergeCell ref="BZ27:BZ33"/>
    <mergeCell ref="CA27:CA33"/>
    <mergeCell ref="CB27:CB33"/>
    <mergeCell ref="CC27:CC33"/>
    <mergeCell ref="BR27:BR33"/>
    <mergeCell ref="BS27:BS33"/>
    <mergeCell ref="BT27:BT33"/>
    <mergeCell ref="BU27:BU33"/>
    <mergeCell ref="BV27:BV33"/>
    <mergeCell ref="BW27:BW33"/>
    <mergeCell ref="A34:A37"/>
    <mergeCell ref="B34:B37"/>
    <mergeCell ref="F34:F37"/>
    <mergeCell ref="G34:G37"/>
    <mergeCell ref="H34:H37"/>
    <mergeCell ref="I34:I37"/>
    <mergeCell ref="DB27:DB33"/>
    <mergeCell ref="DC27:DC33"/>
    <mergeCell ref="DD27:DD33"/>
    <mergeCell ref="DE27:DE33"/>
    <mergeCell ref="DF27:DF33"/>
    <mergeCell ref="C30:C33"/>
    <mergeCell ref="D30:D33"/>
    <mergeCell ref="E30:E33"/>
    <mergeCell ref="CV27:CV33"/>
    <mergeCell ref="CW27:CW33"/>
    <mergeCell ref="CX27:CX33"/>
    <mergeCell ref="CY27:CY33"/>
    <mergeCell ref="CZ27:CZ33"/>
    <mergeCell ref="DA27:DA33"/>
    <mergeCell ref="CP27:CP33"/>
    <mergeCell ref="CQ27:CQ33"/>
    <mergeCell ref="CR27:CR33"/>
    <mergeCell ref="CS27:CS33"/>
    <mergeCell ref="CT27:CT33"/>
    <mergeCell ref="CU27:CU33"/>
    <mergeCell ref="CJ27:CJ33"/>
    <mergeCell ref="CK27:CK33"/>
    <mergeCell ref="CL27:CL33"/>
    <mergeCell ref="CM27:CM33"/>
    <mergeCell ref="CN27:CN33"/>
    <mergeCell ref="CO27:CO33"/>
    <mergeCell ref="Y34:Y37"/>
    <mergeCell ref="Z34:Z37"/>
    <mergeCell ref="AA34:AA37"/>
    <mergeCell ref="AB34:AB37"/>
    <mergeCell ref="AC34:AC37"/>
    <mergeCell ref="AD34:AD37"/>
    <mergeCell ref="S34:S37"/>
    <mergeCell ref="T34:T37"/>
    <mergeCell ref="U34:U37"/>
    <mergeCell ref="V34:V37"/>
    <mergeCell ref="W34:W37"/>
    <mergeCell ref="X34:X37"/>
    <mergeCell ref="J34:J37"/>
    <mergeCell ref="K34:K37"/>
    <mergeCell ref="L34:L37"/>
    <mergeCell ref="M34:M37"/>
    <mergeCell ref="N34:N37"/>
    <mergeCell ref="R34:R37"/>
    <mergeCell ref="AQ34:AQ37"/>
    <mergeCell ref="AR34:AR37"/>
    <mergeCell ref="AS34:AS37"/>
    <mergeCell ref="AT34:AT37"/>
    <mergeCell ref="AU34:AU37"/>
    <mergeCell ref="AV34:AV37"/>
    <mergeCell ref="AK34:AK37"/>
    <mergeCell ref="AL34:AL37"/>
    <mergeCell ref="AM34:AM37"/>
    <mergeCell ref="AN34:AN37"/>
    <mergeCell ref="AO34:AO37"/>
    <mergeCell ref="AP34:AP37"/>
    <mergeCell ref="AE34:AE37"/>
    <mergeCell ref="AF34:AF37"/>
    <mergeCell ref="AG34:AG37"/>
    <mergeCell ref="AH34:AH37"/>
    <mergeCell ref="AI34:AI37"/>
    <mergeCell ref="AJ34:AJ37"/>
    <mergeCell ref="BI34:BI37"/>
    <mergeCell ref="BJ34:BJ37"/>
    <mergeCell ref="BK34:BK37"/>
    <mergeCell ref="BL34:BL37"/>
    <mergeCell ref="BM34:BM37"/>
    <mergeCell ref="BN34:BN37"/>
    <mergeCell ref="BC34:BC37"/>
    <mergeCell ref="BD34:BD37"/>
    <mergeCell ref="BE34:BE37"/>
    <mergeCell ref="BF34:BF37"/>
    <mergeCell ref="BG34:BG37"/>
    <mergeCell ref="BH34:BH37"/>
    <mergeCell ref="AW34:AW37"/>
    <mergeCell ref="AX34:AX37"/>
    <mergeCell ref="AY34:AY37"/>
    <mergeCell ref="AZ34:AZ37"/>
    <mergeCell ref="BA34:BA37"/>
    <mergeCell ref="BB34:BB37"/>
    <mergeCell ref="CK34:CK37"/>
    <mergeCell ref="CL34:CL37"/>
    <mergeCell ref="CA34:CA37"/>
    <mergeCell ref="CB34:CB37"/>
    <mergeCell ref="CC34:CC37"/>
    <mergeCell ref="CD34:CD37"/>
    <mergeCell ref="CE34:CE37"/>
    <mergeCell ref="CF34:CF37"/>
    <mergeCell ref="BU34:BU37"/>
    <mergeCell ref="BV34:BV37"/>
    <mergeCell ref="BW34:BW37"/>
    <mergeCell ref="BX34:BX37"/>
    <mergeCell ref="BY34:BY37"/>
    <mergeCell ref="BZ34:BZ37"/>
    <mergeCell ref="BO34:BO37"/>
    <mergeCell ref="BP34:BP37"/>
    <mergeCell ref="BQ34:BQ37"/>
    <mergeCell ref="BR34:BR37"/>
    <mergeCell ref="BS34:BS37"/>
    <mergeCell ref="BT34:BT37"/>
    <mergeCell ref="DE34:DE37"/>
    <mergeCell ref="DF34:DF37"/>
    <mergeCell ref="C35:C37"/>
    <mergeCell ref="D35:D37"/>
    <mergeCell ref="E35:E37"/>
    <mergeCell ref="A38:A39"/>
    <mergeCell ref="B38:B39"/>
    <mergeCell ref="F38:F39"/>
    <mergeCell ref="G38:G39"/>
    <mergeCell ref="H38:H39"/>
    <mergeCell ref="CY34:CY37"/>
    <mergeCell ref="CZ34:CZ37"/>
    <mergeCell ref="DA34:DA37"/>
    <mergeCell ref="DB34:DB37"/>
    <mergeCell ref="DC34:DC37"/>
    <mergeCell ref="DD34:DD37"/>
    <mergeCell ref="CS34:CS37"/>
    <mergeCell ref="CT34:CT37"/>
    <mergeCell ref="CU34:CU37"/>
    <mergeCell ref="CV34:CV37"/>
    <mergeCell ref="CW34:CW37"/>
    <mergeCell ref="CX34:CX37"/>
    <mergeCell ref="CM34:CM37"/>
    <mergeCell ref="CN34:CN37"/>
    <mergeCell ref="CO34:CO37"/>
    <mergeCell ref="CP34:CP37"/>
    <mergeCell ref="CQ34:CQ37"/>
    <mergeCell ref="CR34:CR37"/>
    <mergeCell ref="CG34:CG37"/>
    <mergeCell ref="CH34:CH37"/>
    <mergeCell ref="CI34:CI37"/>
    <mergeCell ref="CJ34:CJ37"/>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BE38:BE39"/>
    <mergeCell ref="BF38:BF39"/>
    <mergeCell ref="BG38:BG39"/>
    <mergeCell ref="BH38:BH39"/>
    <mergeCell ref="BI38:BI39"/>
    <mergeCell ref="BJ38:BJ39"/>
    <mergeCell ref="AY38:AY39"/>
    <mergeCell ref="AZ38:AZ39"/>
    <mergeCell ref="BA38:BA39"/>
    <mergeCell ref="BB38:BB39"/>
    <mergeCell ref="BC38:BC39"/>
    <mergeCell ref="BD38:BD39"/>
    <mergeCell ref="AS38:AS39"/>
    <mergeCell ref="AT38:AT39"/>
    <mergeCell ref="AU38:AU39"/>
    <mergeCell ref="AV38:AV39"/>
    <mergeCell ref="AW38:AW39"/>
    <mergeCell ref="AX38:AX39"/>
    <mergeCell ref="CE38:CE39"/>
    <mergeCell ref="CF38:CF39"/>
    <mergeCell ref="CG38:CG39"/>
    <mergeCell ref="CH38:CH39"/>
    <mergeCell ref="BW38:BW39"/>
    <mergeCell ref="BX38:BX39"/>
    <mergeCell ref="BY38:BY39"/>
    <mergeCell ref="BZ38:BZ39"/>
    <mergeCell ref="CA38:CA39"/>
    <mergeCell ref="CB38:CB39"/>
    <mergeCell ref="BQ38:BQ39"/>
    <mergeCell ref="BR38:BR39"/>
    <mergeCell ref="BS38:BS39"/>
    <mergeCell ref="BT38:BT39"/>
    <mergeCell ref="BU38:BU39"/>
    <mergeCell ref="BV38:BV39"/>
    <mergeCell ref="BK38:BK39"/>
    <mergeCell ref="BL38:BL39"/>
    <mergeCell ref="BM38:BM39"/>
    <mergeCell ref="BN38:BN39"/>
    <mergeCell ref="BO38:BO39"/>
    <mergeCell ref="BP38:BP39"/>
    <mergeCell ref="A40:A41"/>
    <mergeCell ref="B40:B41"/>
    <mergeCell ref="F40:F41"/>
    <mergeCell ref="G40:G41"/>
    <mergeCell ref="H40:H41"/>
    <mergeCell ref="I40:I41"/>
    <mergeCell ref="DA38:DA39"/>
    <mergeCell ref="DB38:DB39"/>
    <mergeCell ref="DC38:DC39"/>
    <mergeCell ref="DD38:DD39"/>
    <mergeCell ref="DE38:DE39"/>
    <mergeCell ref="DF38:DF39"/>
    <mergeCell ref="CU38:CU39"/>
    <mergeCell ref="CV38:CV39"/>
    <mergeCell ref="CW38:CW39"/>
    <mergeCell ref="CX38:CX39"/>
    <mergeCell ref="CY38:CY39"/>
    <mergeCell ref="CZ38:CZ39"/>
    <mergeCell ref="CO38:CO39"/>
    <mergeCell ref="CP38:CP39"/>
    <mergeCell ref="CQ38:CQ39"/>
    <mergeCell ref="CR38:CR39"/>
    <mergeCell ref="CS38:CS39"/>
    <mergeCell ref="CT38:CT39"/>
    <mergeCell ref="CI38:CI39"/>
    <mergeCell ref="CJ38:CJ39"/>
    <mergeCell ref="CK38:CK39"/>
    <mergeCell ref="CL38:CL39"/>
    <mergeCell ref="CM38:CM39"/>
    <mergeCell ref="CN38:CN39"/>
    <mergeCell ref="CC38:CC39"/>
    <mergeCell ref="CD38:CD39"/>
    <mergeCell ref="Y40:Y41"/>
    <mergeCell ref="Z40:Z41"/>
    <mergeCell ref="AA40:AA41"/>
    <mergeCell ref="AB40:AB41"/>
    <mergeCell ref="AC40:AC41"/>
    <mergeCell ref="AD40:AD41"/>
    <mergeCell ref="S40:S41"/>
    <mergeCell ref="T40:T41"/>
    <mergeCell ref="U40:U41"/>
    <mergeCell ref="V40:V41"/>
    <mergeCell ref="W40:W41"/>
    <mergeCell ref="X40:X41"/>
    <mergeCell ref="J40:J41"/>
    <mergeCell ref="K40:K41"/>
    <mergeCell ref="L40:L41"/>
    <mergeCell ref="M40:M41"/>
    <mergeCell ref="N40:N41"/>
    <mergeCell ref="R40:R41"/>
    <mergeCell ref="AQ40:AQ41"/>
    <mergeCell ref="AR40:AR41"/>
    <mergeCell ref="AS40:AS41"/>
    <mergeCell ref="AT40:AT41"/>
    <mergeCell ref="AU40:AU41"/>
    <mergeCell ref="AV40:AV41"/>
    <mergeCell ref="AK40:AK41"/>
    <mergeCell ref="AL40:AL41"/>
    <mergeCell ref="AM40:AM41"/>
    <mergeCell ref="AN40:AN41"/>
    <mergeCell ref="AO40:AO41"/>
    <mergeCell ref="AP40:AP41"/>
    <mergeCell ref="AE40:AE41"/>
    <mergeCell ref="AF40:AF41"/>
    <mergeCell ref="AG40:AG41"/>
    <mergeCell ref="AH40:AH41"/>
    <mergeCell ref="AI40:AI41"/>
    <mergeCell ref="AJ40:AJ41"/>
    <mergeCell ref="BI40:BI41"/>
    <mergeCell ref="BJ40:BJ41"/>
    <mergeCell ref="BK40:BK41"/>
    <mergeCell ref="BL40:BL41"/>
    <mergeCell ref="BM40:BM41"/>
    <mergeCell ref="BN40:BN41"/>
    <mergeCell ref="BC40:BC41"/>
    <mergeCell ref="BD40:BD41"/>
    <mergeCell ref="BE40:BE41"/>
    <mergeCell ref="BF40:BF41"/>
    <mergeCell ref="BG40:BG41"/>
    <mergeCell ref="BH40:BH41"/>
    <mergeCell ref="AW40:AW41"/>
    <mergeCell ref="AX40:AX41"/>
    <mergeCell ref="AY40:AY41"/>
    <mergeCell ref="AZ40:AZ41"/>
    <mergeCell ref="BA40:BA41"/>
    <mergeCell ref="BB40:BB41"/>
    <mergeCell ref="CK40:CK41"/>
    <mergeCell ref="CL40:CL41"/>
    <mergeCell ref="CA40:CA41"/>
    <mergeCell ref="CB40:CB41"/>
    <mergeCell ref="CC40:CC41"/>
    <mergeCell ref="CD40:CD41"/>
    <mergeCell ref="CE40:CE41"/>
    <mergeCell ref="CF40:CF41"/>
    <mergeCell ref="BU40:BU41"/>
    <mergeCell ref="BV40:BV41"/>
    <mergeCell ref="BW40:BW41"/>
    <mergeCell ref="BX40:BX41"/>
    <mergeCell ref="BY40:BY41"/>
    <mergeCell ref="BZ40:BZ41"/>
    <mergeCell ref="BO40:BO41"/>
    <mergeCell ref="BP40:BP41"/>
    <mergeCell ref="BQ40:BQ41"/>
    <mergeCell ref="BR40:BR41"/>
    <mergeCell ref="BS40:BS41"/>
    <mergeCell ref="BT40:BT41"/>
    <mergeCell ref="DE40:DE41"/>
    <mergeCell ref="DF40:DF41"/>
    <mergeCell ref="A42:A43"/>
    <mergeCell ref="B42:B43"/>
    <mergeCell ref="C42:C43"/>
    <mergeCell ref="D42:D43"/>
    <mergeCell ref="E42:E43"/>
    <mergeCell ref="F42:F43"/>
    <mergeCell ref="G42:G43"/>
    <mergeCell ref="H42:H43"/>
    <mergeCell ref="CY40:CY41"/>
    <mergeCell ref="CZ40:CZ41"/>
    <mergeCell ref="DA40:DA41"/>
    <mergeCell ref="DB40:DB41"/>
    <mergeCell ref="DC40:DC41"/>
    <mergeCell ref="DD40:DD41"/>
    <mergeCell ref="CS40:CS41"/>
    <mergeCell ref="CT40:CT41"/>
    <mergeCell ref="CU40:CU41"/>
    <mergeCell ref="CV40:CV41"/>
    <mergeCell ref="CW40:CW41"/>
    <mergeCell ref="CX40:CX41"/>
    <mergeCell ref="CM40:CM41"/>
    <mergeCell ref="CN40:CN41"/>
    <mergeCell ref="CO40:CO41"/>
    <mergeCell ref="CP40:CP41"/>
    <mergeCell ref="CQ40:CQ41"/>
    <mergeCell ref="CR40:CR41"/>
    <mergeCell ref="CG40:CG41"/>
    <mergeCell ref="CH40:CH41"/>
    <mergeCell ref="CI40:CI41"/>
    <mergeCell ref="CJ40:CJ41"/>
    <mergeCell ref="X42:X43"/>
    <mergeCell ref="Y42:Y43"/>
    <mergeCell ref="Z42:Z43"/>
    <mergeCell ref="AA42:AA43"/>
    <mergeCell ref="AB42:AB43"/>
    <mergeCell ref="AC42:AC43"/>
    <mergeCell ref="R42:R43"/>
    <mergeCell ref="S42:S43"/>
    <mergeCell ref="T42:T43"/>
    <mergeCell ref="U42:U43"/>
    <mergeCell ref="V42:V43"/>
    <mergeCell ref="W42:W43"/>
    <mergeCell ref="I42:I43"/>
    <mergeCell ref="J42:J43"/>
    <mergeCell ref="K42:K43"/>
    <mergeCell ref="L42:L43"/>
    <mergeCell ref="M42:M43"/>
    <mergeCell ref="N42:N43"/>
    <mergeCell ref="AP42:AP43"/>
    <mergeCell ref="AQ42:AQ43"/>
    <mergeCell ref="AR42:AR43"/>
    <mergeCell ref="AS42:AS43"/>
    <mergeCell ref="AT42:AT43"/>
    <mergeCell ref="AU42:AU43"/>
    <mergeCell ref="AJ42:AJ43"/>
    <mergeCell ref="AK42:AK43"/>
    <mergeCell ref="AL42:AL43"/>
    <mergeCell ref="AM42:AM43"/>
    <mergeCell ref="AN42:AN43"/>
    <mergeCell ref="AO42:AO43"/>
    <mergeCell ref="AD42:AD43"/>
    <mergeCell ref="AE42:AE43"/>
    <mergeCell ref="AF42:AF43"/>
    <mergeCell ref="AG42:AG43"/>
    <mergeCell ref="AH42:AH43"/>
    <mergeCell ref="AI42:AI43"/>
    <mergeCell ref="BH42:BH43"/>
    <mergeCell ref="BI42:BI43"/>
    <mergeCell ref="BJ42:BJ43"/>
    <mergeCell ref="BK42:BK43"/>
    <mergeCell ref="BL42:BL43"/>
    <mergeCell ref="BM42:BM43"/>
    <mergeCell ref="BB42:BB43"/>
    <mergeCell ref="BC42:BC43"/>
    <mergeCell ref="BD42:BD43"/>
    <mergeCell ref="BE42:BE43"/>
    <mergeCell ref="BF42:BF43"/>
    <mergeCell ref="BG42:BG43"/>
    <mergeCell ref="AV42:AV43"/>
    <mergeCell ref="AW42:AW43"/>
    <mergeCell ref="AX42:AX43"/>
    <mergeCell ref="AY42:AY43"/>
    <mergeCell ref="AZ42:AZ43"/>
    <mergeCell ref="BA42:BA43"/>
    <mergeCell ref="CJ42:CJ43"/>
    <mergeCell ref="CK42:CK43"/>
    <mergeCell ref="BZ42:BZ43"/>
    <mergeCell ref="CA42:CA43"/>
    <mergeCell ref="CB42:CB43"/>
    <mergeCell ref="CC42:CC43"/>
    <mergeCell ref="CD42:CD43"/>
    <mergeCell ref="CE42:CE43"/>
    <mergeCell ref="BT42:BT43"/>
    <mergeCell ref="BU42:BU43"/>
    <mergeCell ref="BV42:BV43"/>
    <mergeCell ref="BW42:BW43"/>
    <mergeCell ref="BX42:BX43"/>
    <mergeCell ref="BY42:BY43"/>
    <mergeCell ref="BN42:BN43"/>
    <mergeCell ref="BO42:BO43"/>
    <mergeCell ref="BP42:BP43"/>
    <mergeCell ref="BQ42:BQ43"/>
    <mergeCell ref="BR42:BR43"/>
    <mergeCell ref="BS42:BS43"/>
    <mergeCell ref="DD42:DD43"/>
    <mergeCell ref="DE42:DE43"/>
    <mergeCell ref="DF42:DF43"/>
    <mergeCell ref="A44:A46"/>
    <mergeCell ref="B44:B46"/>
    <mergeCell ref="F44:F46"/>
    <mergeCell ref="G44:G46"/>
    <mergeCell ref="H44:H46"/>
    <mergeCell ref="I44:I46"/>
    <mergeCell ref="J44:J46"/>
    <mergeCell ref="CX42:CX43"/>
    <mergeCell ref="CY42:CY43"/>
    <mergeCell ref="CZ42:CZ43"/>
    <mergeCell ref="DA42:DA43"/>
    <mergeCell ref="DB42:DB43"/>
    <mergeCell ref="DC42:DC43"/>
    <mergeCell ref="CR42:CR43"/>
    <mergeCell ref="CS42:CS43"/>
    <mergeCell ref="CT42:CT43"/>
    <mergeCell ref="CU42:CU43"/>
    <mergeCell ref="CV42:CV43"/>
    <mergeCell ref="CW42:CW43"/>
    <mergeCell ref="CL42:CL43"/>
    <mergeCell ref="CM42:CM43"/>
    <mergeCell ref="CN42:CN43"/>
    <mergeCell ref="CO42:CO43"/>
    <mergeCell ref="CP42:CP43"/>
    <mergeCell ref="CQ42:CQ43"/>
    <mergeCell ref="CF42:CF43"/>
    <mergeCell ref="CG42:CG43"/>
    <mergeCell ref="CH42:CH43"/>
    <mergeCell ref="CI42:CI43"/>
    <mergeCell ref="Z44:Z46"/>
    <mergeCell ref="AA44:AA46"/>
    <mergeCell ref="AB44:AB46"/>
    <mergeCell ref="AC44:AC46"/>
    <mergeCell ref="AD44:AD46"/>
    <mergeCell ref="AE44:AE46"/>
    <mergeCell ref="T44:T46"/>
    <mergeCell ref="U44:U46"/>
    <mergeCell ref="V44:V46"/>
    <mergeCell ref="W44:W46"/>
    <mergeCell ref="X44:X46"/>
    <mergeCell ref="Y44:Y46"/>
    <mergeCell ref="K44:K46"/>
    <mergeCell ref="L44:L46"/>
    <mergeCell ref="M44:M46"/>
    <mergeCell ref="N44:N46"/>
    <mergeCell ref="R44:R46"/>
    <mergeCell ref="S44:S46"/>
    <mergeCell ref="AR44:AR46"/>
    <mergeCell ref="AS44:AS46"/>
    <mergeCell ref="AT44:AT46"/>
    <mergeCell ref="AU44:AU46"/>
    <mergeCell ref="AV44:AV46"/>
    <mergeCell ref="AW44:AW46"/>
    <mergeCell ref="AL44:AL46"/>
    <mergeCell ref="AM44:AM46"/>
    <mergeCell ref="AN44:AN46"/>
    <mergeCell ref="AO44:AO46"/>
    <mergeCell ref="AP44:AP46"/>
    <mergeCell ref="AQ44:AQ46"/>
    <mergeCell ref="AF44:AF46"/>
    <mergeCell ref="AG44:AG46"/>
    <mergeCell ref="AH44:AH46"/>
    <mergeCell ref="AI44:AI46"/>
    <mergeCell ref="AJ44:AJ46"/>
    <mergeCell ref="AK44:AK46"/>
    <mergeCell ref="BJ44:BJ46"/>
    <mergeCell ref="BK44:BK46"/>
    <mergeCell ref="BL44:BL46"/>
    <mergeCell ref="BM44:BM46"/>
    <mergeCell ref="BN44:BN46"/>
    <mergeCell ref="BO44:BO46"/>
    <mergeCell ref="BD44:BD46"/>
    <mergeCell ref="BE44:BE46"/>
    <mergeCell ref="BF44:BF46"/>
    <mergeCell ref="BG44:BG46"/>
    <mergeCell ref="BH44:BH46"/>
    <mergeCell ref="BI44:BI46"/>
    <mergeCell ref="AX44:AX46"/>
    <mergeCell ref="AY44:AY46"/>
    <mergeCell ref="AZ44:AZ46"/>
    <mergeCell ref="BA44:BA46"/>
    <mergeCell ref="BB44:BB46"/>
    <mergeCell ref="BC44:BC46"/>
    <mergeCell ref="CL44:CL46"/>
    <mergeCell ref="CM44:CM46"/>
    <mergeCell ref="CB44:CB46"/>
    <mergeCell ref="CC44:CC46"/>
    <mergeCell ref="CD44:CD46"/>
    <mergeCell ref="CE44:CE46"/>
    <mergeCell ref="CF44:CF46"/>
    <mergeCell ref="CG44:CG46"/>
    <mergeCell ref="BV44:BV46"/>
    <mergeCell ref="BW44:BW46"/>
    <mergeCell ref="BX44:BX46"/>
    <mergeCell ref="BY44:BY46"/>
    <mergeCell ref="BZ44:BZ46"/>
    <mergeCell ref="CA44:CA46"/>
    <mergeCell ref="BP44:BP46"/>
    <mergeCell ref="BQ44:BQ46"/>
    <mergeCell ref="BR44:BR46"/>
    <mergeCell ref="BS44:BS46"/>
    <mergeCell ref="BT44:BT46"/>
    <mergeCell ref="BU44:BU46"/>
    <mergeCell ref="DF44:DF46"/>
    <mergeCell ref="C45:C46"/>
    <mergeCell ref="D45:D46"/>
    <mergeCell ref="E45:E46"/>
    <mergeCell ref="A47:A49"/>
    <mergeCell ref="B47:B49"/>
    <mergeCell ref="F47:F49"/>
    <mergeCell ref="G47:G49"/>
    <mergeCell ref="H47:H49"/>
    <mergeCell ref="I47:I49"/>
    <mergeCell ref="CZ44:CZ46"/>
    <mergeCell ref="DA44:DA46"/>
    <mergeCell ref="DB44:DB46"/>
    <mergeCell ref="DC44:DC46"/>
    <mergeCell ref="DD44:DD46"/>
    <mergeCell ref="DE44:DE46"/>
    <mergeCell ref="CT44:CT46"/>
    <mergeCell ref="CU44:CU46"/>
    <mergeCell ref="CV44:CV46"/>
    <mergeCell ref="CW44:CW46"/>
    <mergeCell ref="CX44:CX46"/>
    <mergeCell ref="CY44:CY46"/>
    <mergeCell ref="CN44:CN46"/>
    <mergeCell ref="CO44:CO46"/>
    <mergeCell ref="CP44:CP46"/>
    <mergeCell ref="CQ44:CQ46"/>
    <mergeCell ref="CR44:CR46"/>
    <mergeCell ref="CS44:CS46"/>
    <mergeCell ref="CH44:CH46"/>
    <mergeCell ref="CI44:CI46"/>
    <mergeCell ref="CJ44:CJ46"/>
    <mergeCell ref="CK44:CK46"/>
    <mergeCell ref="V47:V49"/>
    <mergeCell ref="W47:W49"/>
    <mergeCell ref="X47:X49"/>
    <mergeCell ref="Y47:Y49"/>
    <mergeCell ref="Z47:Z49"/>
    <mergeCell ref="AA47:AA49"/>
    <mergeCell ref="P47:P49"/>
    <mergeCell ref="Q47:Q49"/>
    <mergeCell ref="R47:R49"/>
    <mergeCell ref="S47:S49"/>
    <mergeCell ref="T47:T49"/>
    <mergeCell ref="U47:U49"/>
    <mergeCell ref="J47:J49"/>
    <mergeCell ref="K47:K49"/>
    <mergeCell ref="L47:L49"/>
    <mergeCell ref="M47:M49"/>
    <mergeCell ref="N47:N49"/>
    <mergeCell ref="O47:O49"/>
    <mergeCell ref="AN47:AN49"/>
    <mergeCell ref="AO47:AO49"/>
    <mergeCell ref="AP47:AP49"/>
    <mergeCell ref="AQ47:AQ49"/>
    <mergeCell ref="AR47:AR49"/>
    <mergeCell ref="AS47:AS49"/>
    <mergeCell ref="AH47:AH49"/>
    <mergeCell ref="AI47:AI49"/>
    <mergeCell ref="AJ47:AJ49"/>
    <mergeCell ref="AK47:AK49"/>
    <mergeCell ref="AL47:AL49"/>
    <mergeCell ref="AM47:AM49"/>
    <mergeCell ref="AB47:AB49"/>
    <mergeCell ref="AC47:AC49"/>
    <mergeCell ref="AD47:AD49"/>
    <mergeCell ref="AE47:AE49"/>
    <mergeCell ref="AF47:AF49"/>
    <mergeCell ref="AG47:AG49"/>
    <mergeCell ref="BF47:BF49"/>
    <mergeCell ref="BG47:BG49"/>
    <mergeCell ref="BH47:BH49"/>
    <mergeCell ref="BI47:BI49"/>
    <mergeCell ref="BJ47:BJ49"/>
    <mergeCell ref="BK47:BK49"/>
    <mergeCell ref="AZ47:AZ49"/>
    <mergeCell ref="BA47:BA49"/>
    <mergeCell ref="BB47:BB49"/>
    <mergeCell ref="BC47:BC49"/>
    <mergeCell ref="BD47:BD49"/>
    <mergeCell ref="BE47:BE49"/>
    <mergeCell ref="AT47:AT49"/>
    <mergeCell ref="AU47:AU49"/>
    <mergeCell ref="AV47:AV49"/>
    <mergeCell ref="AW47:AW49"/>
    <mergeCell ref="AX47:AX49"/>
    <mergeCell ref="AY47:AY49"/>
    <mergeCell ref="CH47:CH49"/>
    <mergeCell ref="CI47:CI49"/>
    <mergeCell ref="BX47:BX49"/>
    <mergeCell ref="BY47:BY49"/>
    <mergeCell ref="BZ47:BZ49"/>
    <mergeCell ref="CA47:CA49"/>
    <mergeCell ref="CB47:CB49"/>
    <mergeCell ref="CC47:CC49"/>
    <mergeCell ref="BR47:BR49"/>
    <mergeCell ref="BS47:BS49"/>
    <mergeCell ref="BT47:BT49"/>
    <mergeCell ref="BU47:BU49"/>
    <mergeCell ref="BV47:BV49"/>
    <mergeCell ref="BW47:BW49"/>
    <mergeCell ref="BL47:BL49"/>
    <mergeCell ref="BM47:BM49"/>
    <mergeCell ref="BN47:BN49"/>
    <mergeCell ref="BO47:BO49"/>
    <mergeCell ref="BP47:BP49"/>
    <mergeCell ref="BQ47:BQ49"/>
    <mergeCell ref="DB47:DB49"/>
    <mergeCell ref="DC47:DC49"/>
    <mergeCell ref="DD47:DD49"/>
    <mergeCell ref="DE47:DE49"/>
    <mergeCell ref="DF47:DF49"/>
    <mergeCell ref="A50:A52"/>
    <mergeCell ref="B50:B52"/>
    <mergeCell ref="F50:F52"/>
    <mergeCell ref="G50:G52"/>
    <mergeCell ref="H50:H52"/>
    <mergeCell ref="CV47:CV49"/>
    <mergeCell ref="CW47:CW49"/>
    <mergeCell ref="CX47:CX49"/>
    <mergeCell ref="CY47:CY49"/>
    <mergeCell ref="CZ47:CZ49"/>
    <mergeCell ref="DA47:DA49"/>
    <mergeCell ref="CP47:CP49"/>
    <mergeCell ref="CQ47:CQ49"/>
    <mergeCell ref="CR47:CR49"/>
    <mergeCell ref="CS47:CS49"/>
    <mergeCell ref="CT47:CT49"/>
    <mergeCell ref="CU47:CU49"/>
    <mergeCell ref="CJ47:CJ49"/>
    <mergeCell ref="CK47:CK49"/>
    <mergeCell ref="CL47:CL49"/>
    <mergeCell ref="CM47:CM49"/>
    <mergeCell ref="CN47:CN49"/>
    <mergeCell ref="CO47:CO49"/>
    <mergeCell ref="CD47:CD49"/>
    <mergeCell ref="CE47:CE49"/>
    <mergeCell ref="CF47:CF49"/>
    <mergeCell ref="CG47:CG49"/>
    <mergeCell ref="X50:X52"/>
    <mergeCell ref="Y50:Y52"/>
    <mergeCell ref="Z50:Z52"/>
    <mergeCell ref="AA50:AA52"/>
    <mergeCell ref="AB50:AB52"/>
    <mergeCell ref="AC50:AC52"/>
    <mergeCell ref="R50:R52"/>
    <mergeCell ref="S50:S52"/>
    <mergeCell ref="T50:T52"/>
    <mergeCell ref="U50:U52"/>
    <mergeCell ref="V50:V52"/>
    <mergeCell ref="W50:W52"/>
    <mergeCell ref="I50:I52"/>
    <mergeCell ref="J50:J52"/>
    <mergeCell ref="K50:K52"/>
    <mergeCell ref="L50:L52"/>
    <mergeCell ref="M50:M52"/>
    <mergeCell ref="N50:N52"/>
    <mergeCell ref="AP50:AP52"/>
    <mergeCell ref="AQ50:AQ52"/>
    <mergeCell ref="AR50:AR52"/>
    <mergeCell ref="AS50:AS52"/>
    <mergeCell ref="AT50:AT52"/>
    <mergeCell ref="AU50:AU52"/>
    <mergeCell ref="AJ50:AJ52"/>
    <mergeCell ref="AK50:AK52"/>
    <mergeCell ref="AL50:AL52"/>
    <mergeCell ref="AM50:AM52"/>
    <mergeCell ref="AN50:AN52"/>
    <mergeCell ref="AO50:AO52"/>
    <mergeCell ref="AD50:AD52"/>
    <mergeCell ref="AE50:AE52"/>
    <mergeCell ref="AF50:AF52"/>
    <mergeCell ref="AG50:AG52"/>
    <mergeCell ref="AH50:AH52"/>
    <mergeCell ref="AI50:AI52"/>
    <mergeCell ref="BH50:BH52"/>
    <mergeCell ref="BI50:BI52"/>
    <mergeCell ref="BJ50:BJ52"/>
    <mergeCell ref="BK50:BK52"/>
    <mergeCell ref="BL50:BL52"/>
    <mergeCell ref="BM50:BM52"/>
    <mergeCell ref="BB50:BB52"/>
    <mergeCell ref="BC50:BC52"/>
    <mergeCell ref="BD50:BD52"/>
    <mergeCell ref="BE50:BE52"/>
    <mergeCell ref="BF50:BF52"/>
    <mergeCell ref="BG50:BG52"/>
    <mergeCell ref="AV50:AV52"/>
    <mergeCell ref="AW50:AW52"/>
    <mergeCell ref="AX50:AX52"/>
    <mergeCell ref="AY50:AY52"/>
    <mergeCell ref="AZ50:AZ52"/>
    <mergeCell ref="BA50:BA52"/>
    <mergeCell ref="CH50:CH52"/>
    <mergeCell ref="CI50:CI52"/>
    <mergeCell ref="CJ50:CJ52"/>
    <mergeCell ref="CK50:CK52"/>
    <mergeCell ref="BZ50:BZ52"/>
    <mergeCell ref="CA50:CA52"/>
    <mergeCell ref="CB50:CB52"/>
    <mergeCell ref="CC50:CC52"/>
    <mergeCell ref="CD50:CD52"/>
    <mergeCell ref="CE50:CE52"/>
    <mergeCell ref="BT50:BT52"/>
    <mergeCell ref="BU50:BU52"/>
    <mergeCell ref="BV50:BV52"/>
    <mergeCell ref="BW50:BW52"/>
    <mergeCell ref="BX50:BX52"/>
    <mergeCell ref="BY50:BY52"/>
    <mergeCell ref="BN50:BN52"/>
    <mergeCell ref="BO50:BO52"/>
    <mergeCell ref="BP50:BP52"/>
    <mergeCell ref="BQ50:BQ52"/>
    <mergeCell ref="BR50:BR52"/>
    <mergeCell ref="BS50:BS52"/>
    <mergeCell ref="A53:A54"/>
    <mergeCell ref="B53:B54"/>
    <mergeCell ref="F53:F54"/>
    <mergeCell ref="G53:G54"/>
    <mergeCell ref="H53:H54"/>
    <mergeCell ref="I53:I54"/>
    <mergeCell ref="DD50:DD52"/>
    <mergeCell ref="DE50:DE52"/>
    <mergeCell ref="DF50:DF52"/>
    <mergeCell ref="C51:C52"/>
    <mergeCell ref="D51:D52"/>
    <mergeCell ref="E51:E52"/>
    <mergeCell ref="CX50:CX52"/>
    <mergeCell ref="CY50:CY52"/>
    <mergeCell ref="CZ50:CZ52"/>
    <mergeCell ref="DA50:DA52"/>
    <mergeCell ref="DB50:DB52"/>
    <mergeCell ref="DC50:DC52"/>
    <mergeCell ref="CR50:CR52"/>
    <mergeCell ref="CS50:CS52"/>
    <mergeCell ref="CT50:CT52"/>
    <mergeCell ref="CU50:CU52"/>
    <mergeCell ref="CV50:CV52"/>
    <mergeCell ref="CW50:CW52"/>
    <mergeCell ref="CL50:CL52"/>
    <mergeCell ref="CM50:CM52"/>
    <mergeCell ref="CN50:CN52"/>
    <mergeCell ref="CO50:CO52"/>
    <mergeCell ref="CP50:CP52"/>
    <mergeCell ref="CQ50:CQ52"/>
    <mergeCell ref="CF50:CF52"/>
    <mergeCell ref="CG50:CG52"/>
    <mergeCell ref="Y53:Y54"/>
    <mergeCell ref="Z53:Z54"/>
    <mergeCell ref="AA53:AA54"/>
    <mergeCell ref="AB53:AB54"/>
    <mergeCell ref="AC53:AC54"/>
    <mergeCell ref="AD53:AD54"/>
    <mergeCell ref="S53:S54"/>
    <mergeCell ref="T53:T54"/>
    <mergeCell ref="U53:U54"/>
    <mergeCell ref="V53:V54"/>
    <mergeCell ref="W53:W54"/>
    <mergeCell ref="X53:X54"/>
    <mergeCell ref="J53:J54"/>
    <mergeCell ref="K53:K54"/>
    <mergeCell ref="L53:L54"/>
    <mergeCell ref="M53:M54"/>
    <mergeCell ref="N53:N54"/>
    <mergeCell ref="R53:R54"/>
    <mergeCell ref="AQ53:AQ54"/>
    <mergeCell ref="AR53:AR54"/>
    <mergeCell ref="AS53:AS54"/>
    <mergeCell ref="AT53:AT54"/>
    <mergeCell ref="AU53:AU54"/>
    <mergeCell ref="AV53:AV54"/>
    <mergeCell ref="AK53:AK54"/>
    <mergeCell ref="AL53:AL54"/>
    <mergeCell ref="AM53:AM54"/>
    <mergeCell ref="AN53:AN54"/>
    <mergeCell ref="AO53:AO54"/>
    <mergeCell ref="AP53:AP54"/>
    <mergeCell ref="AE53:AE54"/>
    <mergeCell ref="AF53:AF54"/>
    <mergeCell ref="AG53:AG54"/>
    <mergeCell ref="AH53:AH54"/>
    <mergeCell ref="AI53:AI54"/>
    <mergeCell ref="AJ53:AJ54"/>
    <mergeCell ref="BI53:BI54"/>
    <mergeCell ref="BJ53:BJ54"/>
    <mergeCell ref="BK53:BK54"/>
    <mergeCell ref="BL53:BL54"/>
    <mergeCell ref="BM53:BM54"/>
    <mergeCell ref="BN53:BN54"/>
    <mergeCell ref="BC53:BC54"/>
    <mergeCell ref="BD53:BD54"/>
    <mergeCell ref="BE53:BE54"/>
    <mergeCell ref="BF53:BF54"/>
    <mergeCell ref="BG53:BG54"/>
    <mergeCell ref="BH53:BH54"/>
    <mergeCell ref="AW53:AW54"/>
    <mergeCell ref="AX53:AX54"/>
    <mergeCell ref="AY53:AY54"/>
    <mergeCell ref="AZ53:AZ54"/>
    <mergeCell ref="BA53:BA54"/>
    <mergeCell ref="BB53:BB54"/>
    <mergeCell ref="CK53:CK54"/>
    <mergeCell ref="CL53:CL54"/>
    <mergeCell ref="CA53:CA54"/>
    <mergeCell ref="CB53:CB54"/>
    <mergeCell ref="CC53:CC54"/>
    <mergeCell ref="CD53:CD54"/>
    <mergeCell ref="CE53:CE54"/>
    <mergeCell ref="CF53:CF54"/>
    <mergeCell ref="BU53:BU54"/>
    <mergeCell ref="BV53:BV54"/>
    <mergeCell ref="BW53:BW54"/>
    <mergeCell ref="BX53:BX54"/>
    <mergeCell ref="BY53:BY54"/>
    <mergeCell ref="BZ53:BZ54"/>
    <mergeCell ref="BO53:BO54"/>
    <mergeCell ref="BP53:BP54"/>
    <mergeCell ref="BQ53:BQ54"/>
    <mergeCell ref="BR53:BR54"/>
    <mergeCell ref="BS53:BS54"/>
    <mergeCell ref="BT53:BT54"/>
    <mergeCell ref="DE53:DE54"/>
    <mergeCell ref="DF53:DF54"/>
    <mergeCell ref="A55:A74"/>
    <mergeCell ref="B55:B74"/>
    <mergeCell ref="F55:F74"/>
    <mergeCell ref="G55:G74"/>
    <mergeCell ref="H55:H74"/>
    <mergeCell ref="I55:I74"/>
    <mergeCell ref="J55:J74"/>
    <mergeCell ref="K55:K74"/>
    <mergeCell ref="CY53:CY54"/>
    <mergeCell ref="CZ53:CZ54"/>
    <mergeCell ref="DA53:DA54"/>
    <mergeCell ref="DB53:DB54"/>
    <mergeCell ref="DC53:DC54"/>
    <mergeCell ref="DD53:DD54"/>
    <mergeCell ref="CS53:CS54"/>
    <mergeCell ref="CT53:CT54"/>
    <mergeCell ref="CU53:CU54"/>
    <mergeCell ref="CV53:CV54"/>
    <mergeCell ref="CW53:CW54"/>
    <mergeCell ref="CX53:CX54"/>
    <mergeCell ref="CM53:CM54"/>
    <mergeCell ref="CN53:CN54"/>
    <mergeCell ref="CO53:CO54"/>
    <mergeCell ref="CP53:CP54"/>
    <mergeCell ref="CQ53:CQ54"/>
    <mergeCell ref="CR53:CR54"/>
    <mergeCell ref="CG53:CG54"/>
    <mergeCell ref="CH53:CH54"/>
    <mergeCell ref="CI53:CI54"/>
    <mergeCell ref="CJ53:CJ54"/>
    <mergeCell ref="AA55:AA74"/>
    <mergeCell ref="AB55:AB74"/>
    <mergeCell ref="AC55:AC74"/>
    <mergeCell ref="AD55:AD74"/>
    <mergeCell ref="AE55:AE74"/>
    <mergeCell ref="AF55:AF74"/>
    <mergeCell ref="U55:U74"/>
    <mergeCell ref="V55:V74"/>
    <mergeCell ref="W55:W74"/>
    <mergeCell ref="X55:X74"/>
    <mergeCell ref="Y55:Y74"/>
    <mergeCell ref="Z55:Z74"/>
    <mergeCell ref="L55:L74"/>
    <mergeCell ref="M55:M74"/>
    <mergeCell ref="N55:N74"/>
    <mergeCell ref="R55:R74"/>
    <mergeCell ref="S55:S74"/>
    <mergeCell ref="T55:T74"/>
    <mergeCell ref="AS55:AS74"/>
    <mergeCell ref="AT55:AT74"/>
    <mergeCell ref="AU55:AU74"/>
    <mergeCell ref="AV55:AV74"/>
    <mergeCell ref="AW55:AW74"/>
    <mergeCell ref="AX55:AX74"/>
    <mergeCell ref="AM55:AM74"/>
    <mergeCell ref="AN55:AN74"/>
    <mergeCell ref="AO55:AO74"/>
    <mergeCell ref="AP55:AP74"/>
    <mergeCell ref="AQ55:AQ74"/>
    <mergeCell ref="AR55:AR74"/>
    <mergeCell ref="AG55:AG74"/>
    <mergeCell ref="AH55:AH74"/>
    <mergeCell ref="AI55:AI74"/>
    <mergeCell ref="AJ55:AJ74"/>
    <mergeCell ref="AK55:AK74"/>
    <mergeCell ref="AL55:AL74"/>
    <mergeCell ref="BT55:BT74"/>
    <mergeCell ref="BU55:BU74"/>
    <mergeCell ref="BV55:BV74"/>
    <mergeCell ref="BK55:BK74"/>
    <mergeCell ref="BL55:BL74"/>
    <mergeCell ref="BM55:BM74"/>
    <mergeCell ref="BN55:BN74"/>
    <mergeCell ref="BO55:BO74"/>
    <mergeCell ref="BP55:BP74"/>
    <mergeCell ref="BE55:BE74"/>
    <mergeCell ref="BF55:BF74"/>
    <mergeCell ref="BG55:BG74"/>
    <mergeCell ref="BH55:BH74"/>
    <mergeCell ref="BI55:BI74"/>
    <mergeCell ref="BJ55:BJ74"/>
    <mergeCell ref="AY55:AY74"/>
    <mergeCell ref="AZ55:AZ74"/>
    <mergeCell ref="BA55:BA74"/>
    <mergeCell ref="BB55:BB74"/>
    <mergeCell ref="BC55:BC74"/>
    <mergeCell ref="BD55:BD74"/>
    <mergeCell ref="DF55:DF74"/>
    <mergeCell ref="CU55:CU74"/>
    <mergeCell ref="CV55:CV74"/>
    <mergeCell ref="CW55:CW74"/>
    <mergeCell ref="CX55:CX74"/>
    <mergeCell ref="CY55:CY74"/>
    <mergeCell ref="CZ55:CZ74"/>
    <mergeCell ref="CO55:CO74"/>
    <mergeCell ref="CP55:CP74"/>
    <mergeCell ref="CQ55:CQ74"/>
    <mergeCell ref="CR55:CR74"/>
    <mergeCell ref="CS55:CS74"/>
    <mergeCell ref="CT55:CT74"/>
    <mergeCell ref="CI55:CI74"/>
    <mergeCell ref="CJ55:CJ74"/>
    <mergeCell ref="CK55:CK74"/>
    <mergeCell ref="CL55:CL74"/>
    <mergeCell ref="CM55:CM74"/>
    <mergeCell ref="CN55:CN74"/>
    <mergeCell ref="G75:G83"/>
    <mergeCell ref="H75:H83"/>
    <mergeCell ref="I75:I83"/>
    <mergeCell ref="J75:J83"/>
    <mergeCell ref="K75:K83"/>
    <mergeCell ref="L75:L83"/>
    <mergeCell ref="C56:C74"/>
    <mergeCell ref="D56:D74"/>
    <mergeCell ref="E56:E74"/>
    <mergeCell ref="A75:A83"/>
    <mergeCell ref="B75:B83"/>
    <mergeCell ref="F75:F83"/>
    <mergeCell ref="DA55:DA74"/>
    <mergeCell ref="DB55:DB74"/>
    <mergeCell ref="DC55:DC74"/>
    <mergeCell ref="DD55:DD74"/>
    <mergeCell ref="DE55:DE74"/>
    <mergeCell ref="CC55:CC74"/>
    <mergeCell ref="CD55:CD74"/>
    <mergeCell ref="CE55:CE74"/>
    <mergeCell ref="CF55:CF74"/>
    <mergeCell ref="CG55:CG74"/>
    <mergeCell ref="CH55:CH74"/>
    <mergeCell ref="BW55:BW74"/>
    <mergeCell ref="BX55:BX74"/>
    <mergeCell ref="BY55:BY74"/>
    <mergeCell ref="BZ55:BZ74"/>
    <mergeCell ref="CA55:CA74"/>
    <mergeCell ref="CB55:CB74"/>
    <mergeCell ref="BQ55:BQ74"/>
    <mergeCell ref="BR55:BR74"/>
    <mergeCell ref="BS55:BS74"/>
    <mergeCell ref="AB75:AB83"/>
    <mergeCell ref="AC75:AC83"/>
    <mergeCell ref="AD75:AD83"/>
    <mergeCell ref="AE75:AE83"/>
    <mergeCell ref="AF75:AF83"/>
    <mergeCell ref="AG75:AG83"/>
    <mergeCell ref="V75:V83"/>
    <mergeCell ref="W75:W83"/>
    <mergeCell ref="X75:X83"/>
    <mergeCell ref="Y75:Y83"/>
    <mergeCell ref="Z75:Z83"/>
    <mergeCell ref="AA75:AA83"/>
    <mergeCell ref="M75:M83"/>
    <mergeCell ref="N75:N83"/>
    <mergeCell ref="R75:R83"/>
    <mergeCell ref="S75:S83"/>
    <mergeCell ref="T75:T83"/>
    <mergeCell ref="U75:U83"/>
    <mergeCell ref="AT75:AT83"/>
    <mergeCell ref="AU75:AU83"/>
    <mergeCell ref="AV75:AV83"/>
    <mergeCell ref="AW75:AW83"/>
    <mergeCell ref="AX75:AX83"/>
    <mergeCell ref="AY75:AY83"/>
    <mergeCell ref="AN75:AN83"/>
    <mergeCell ref="AO75:AO83"/>
    <mergeCell ref="AP75:AP83"/>
    <mergeCell ref="AQ75:AQ83"/>
    <mergeCell ref="AR75:AR83"/>
    <mergeCell ref="AS75:AS83"/>
    <mergeCell ref="AH75:AH83"/>
    <mergeCell ref="AI75:AI83"/>
    <mergeCell ref="AJ75:AJ83"/>
    <mergeCell ref="AK75:AK83"/>
    <mergeCell ref="AL75:AL83"/>
    <mergeCell ref="AM75:AM83"/>
    <mergeCell ref="BL75:BL83"/>
    <mergeCell ref="BM75:BM83"/>
    <mergeCell ref="BN75:BN83"/>
    <mergeCell ref="BO75:BO83"/>
    <mergeCell ref="BP75:BP83"/>
    <mergeCell ref="BQ75:BQ83"/>
    <mergeCell ref="BF75:BF83"/>
    <mergeCell ref="BG75:BG83"/>
    <mergeCell ref="BH75:BH83"/>
    <mergeCell ref="BI75:BI83"/>
    <mergeCell ref="BJ75:BJ83"/>
    <mergeCell ref="BK75:BK83"/>
    <mergeCell ref="AZ75:AZ83"/>
    <mergeCell ref="BA75:BA83"/>
    <mergeCell ref="BB75:BB83"/>
    <mergeCell ref="BC75:BC83"/>
    <mergeCell ref="BD75:BD83"/>
    <mergeCell ref="BE75:BE83"/>
    <mergeCell ref="CD75:CD83"/>
    <mergeCell ref="CE75:CE83"/>
    <mergeCell ref="CF75:CF83"/>
    <mergeCell ref="CG75:CG83"/>
    <mergeCell ref="CH75:CH83"/>
    <mergeCell ref="CI75:CI83"/>
    <mergeCell ref="BX75:BX83"/>
    <mergeCell ref="BY75:BY83"/>
    <mergeCell ref="BZ75:BZ83"/>
    <mergeCell ref="CA75:CA83"/>
    <mergeCell ref="CB75:CB83"/>
    <mergeCell ref="CC75:CC83"/>
    <mergeCell ref="BR75:BR83"/>
    <mergeCell ref="BS75:BS83"/>
    <mergeCell ref="BT75:BT83"/>
    <mergeCell ref="BU75:BU83"/>
    <mergeCell ref="BV75:BV83"/>
    <mergeCell ref="BW75:BW83"/>
    <mergeCell ref="A84:A93"/>
    <mergeCell ref="B84:B93"/>
    <mergeCell ref="F84:F93"/>
    <mergeCell ref="G84:G93"/>
    <mergeCell ref="H84:H93"/>
    <mergeCell ref="I84:I93"/>
    <mergeCell ref="DB75:DB83"/>
    <mergeCell ref="DC75:DC83"/>
    <mergeCell ref="DD75:DD83"/>
    <mergeCell ref="DE75:DE83"/>
    <mergeCell ref="DF75:DF83"/>
    <mergeCell ref="C76:C83"/>
    <mergeCell ref="D76:D83"/>
    <mergeCell ref="E76:E83"/>
    <mergeCell ref="CV75:CV83"/>
    <mergeCell ref="CW75:CW83"/>
    <mergeCell ref="CX75:CX83"/>
    <mergeCell ref="CY75:CY83"/>
    <mergeCell ref="CZ75:CZ83"/>
    <mergeCell ref="DA75:DA83"/>
    <mergeCell ref="CP75:CP83"/>
    <mergeCell ref="CQ75:CQ83"/>
    <mergeCell ref="CR75:CR83"/>
    <mergeCell ref="CS75:CS83"/>
    <mergeCell ref="CT75:CT83"/>
    <mergeCell ref="CU75:CU83"/>
    <mergeCell ref="CJ75:CJ83"/>
    <mergeCell ref="CK75:CK83"/>
    <mergeCell ref="CL75:CL83"/>
    <mergeCell ref="CM75:CM83"/>
    <mergeCell ref="CN75:CN83"/>
    <mergeCell ref="CO75:CO83"/>
    <mergeCell ref="Y84:Y93"/>
    <mergeCell ref="Z84:Z93"/>
    <mergeCell ref="AA84:AA93"/>
    <mergeCell ref="AB84:AB93"/>
    <mergeCell ref="AC84:AC93"/>
    <mergeCell ref="AD84:AD93"/>
    <mergeCell ref="S84:S93"/>
    <mergeCell ref="T84:T93"/>
    <mergeCell ref="U84:U93"/>
    <mergeCell ref="V84:V93"/>
    <mergeCell ref="W84:W93"/>
    <mergeCell ref="X84:X93"/>
    <mergeCell ref="J84:J93"/>
    <mergeCell ref="K84:K93"/>
    <mergeCell ref="L84:L93"/>
    <mergeCell ref="M84:M93"/>
    <mergeCell ref="N84:N93"/>
    <mergeCell ref="R84:R93"/>
    <mergeCell ref="AQ84:AQ93"/>
    <mergeCell ref="AR84:AR93"/>
    <mergeCell ref="AS84:AS93"/>
    <mergeCell ref="AT84:AT93"/>
    <mergeCell ref="AU84:AU93"/>
    <mergeCell ref="AV84:AV93"/>
    <mergeCell ref="AK84:AK93"/>
    <mergeCell ref="AL84:AL93"/>
    <mergeCell ref="AM84:AM93"/>
    <mergeCell ref="AN84:AN93"/>
    <mergeCell ref="AO84:AO93"/>
    <mergeCell ref="AP84:AP93"/>
    <mergeCell ref="AE84:AE93"/>
    <mergeCell ref="AF84:AF93"/>
    <mergeCell ref="AG84:AG93"/>
    <mergeCell ref="AH84:AH93"/>
    <mergeCell ref="AI84:AI93"/>
    <mergeCell ref="AJ84:AJ93"/>
    <mergeCell ref="BI84:BI93"/>
    <mergeCell ref="BJ84:BJ93"/>
    <mergeCell ref="BK84:BK93"/>
    <mergeCell ref="BL84:BL93"/>
    <mergeCell ref="BM84:BM93"/>
    <mergeCell ref="BN84:BN93"/>
    <mergeCell ref="BC84:BC93"/>
    <mergeCell ref="BD84:BD93"/>
    <mergeCell ref="BE84:BE93"/>
    <mergeCell ref="BF84:BF93"/>
    <mergeCell ref="BG84:BG93"/>
    <mergeCell ref="BH84:BH93"/>
    <mergeCell ref="AW84:AW93"/>
    <mergeCell ref="AX84:AX93"/>
    <mergeCell ref="AY84:AY93"/>
    <mergeCell ref="AZ84:AZ93"/>
    <mergeCell ref="BA84:BA93"/>
    <mergeCell ref="BB84:BB93"/>
    <mergeCell ref="CK84:CK93"/>
    <mergeCell ref="CL84:CL93"/>
    <mergeCell ref="CA84:CA93"/>
    <mergeCell ref="CB84:CB93"/>
    <mergeCell ref="CC84:CC93"/>
    <mergeCell ref="CD84:CD93"/>
    <mergeCell ref="CE84:CE93"/>
    <mergeCell ref="CF84:CF93"/>
    <mergeCell ref="BU84:BU93"/>
    <mergeCell ref="BV84:BV93"/>
    <mergeCell ref="BW84:BW93"/>
    <mergeCell ref="BX84:BX93"/>
    <mergeCell ref="BY84:BY93"/>
    <mergeCell ref="BZ84:BZ93"/>
    <mergeCell ref="BO84:BO93"/>
    <mergeCell ref="BP84:BP93"/>
    <mergeCell ref="BQ84:BQ93"/>
    <mergeCell ref="BR84:BR93"/>
    <mergeCell ref="BS84:BS93"/>
    <mergeCell ref="BT84:BT93"/>
    <mergeCell ref="DE84:DE93"/>
    <mergeCell ref="DF84:DF93"/>
    <mergeCell ref="C85:C93"/>
    <mergeCell ref="D85:D93"/>
    <mergeCell ref="E85:E93"/>
    <mergeCell ref="A94:A100"/>
    <mergeCell ref="B94:B100"/>
    <mergeCell ref="F94:F100"/>
    <mergeCell ref="G94:G100"/>
    <mergeCell ref="H94:H100"/>
    <mergeCell ref="CY84:CY93"/>
    <mergeCell ref="CZ84:CZ93"/>
    <mergeCell ref="DA84:DA93"/>
    <mergeCell ref="DB84:DB93"/>
    <mergeCell ref="DC84:DC93"/>
    <mergeCell ref="DD84:DD93"/>
    <mergeCell ref="CS84:CS93"/>
    <mergeCell ref="CT84:CT93"/>
    <mergeCell ref="CU84:CU93"/>
    <mergeCell ref="CV84:CV93"/>
    <mergeCell ref="CW84:CW93"/>
    <mergeCell ref="CX84:CX93"/>
    <mergeCell ref="CM84:CM93"/>
    <mergeCell ref="CN84:CN93"/>
    <mergeCell ref="CO84:CO93"/>
    <mergeCell ref="CP84:CP93"/>
    <mergeCell ref="CQ84:CQ93"/>
    <mergeCell ref="CR84:CR93"/>
    <mergeCell ref="CG84:CG93"/>
    <mergeCell ref="CH84:CH93"/>
    <mergeCell ref="CI84:CI93"/>
    <mergeCell ref="CJ84:CJ93"/>
    <mergeCell ref="X94:X100"/>
    <mergeCell ref="Y94:Y100"/>
    <mergeCell ref="Z94:Z100"/>
    <mergeCell ref="AA94:AA100"/>
    <mergeCell ref="AB94:AB100"/>
    <mergeCell ref="AC94:AC100"/>
    <mergeCell ref="R94:R100"/>
    <mergeCell ref="S94:S100"/>
    <mergeCell ref="T94:T100"/>
    <mergeCell ref="U94:U100"/>
    <mergeCell ref="V94:V100"/>
    <mergeCell ref="W94:W100"/>
    <mergeCell ref="I94:I100"/>
    <mergeCell ref="J94:J100"/>
    <mergeCell ref="K94:K100"/>
    <mergeCell ref="L94:L100"/>
    <mergeCell ref="M94:M100"/>
    <mergeCell ref="N94:N100"/>
    <mergeCell ref="AP94:AP100"/>
    <mergeCell ref="AQ94:AQ100"/>
    <mergeCell ref="AR94:AR100"/>
    <mergeCell ref="AS94:AS100"/>
    <mergeCell ref="AT94:AT100"/>
    <mergeCell ref="AU94:AU100"/>
    <mergeCell ref="AJ94:AJ100"/>
    <mergeCell ref="AK94:AK100"/>
    <mergeCell ref="AL94:AL100"/>
    <mergeCell ref="AM94:AM100"/>
    <mergeCell ref="AN94:AN100"/>
    <mergeCell ref="AO94:AO100"/>
    <mergeCell ref="AD94:AD100"/>
    <mergeCell ref="AE94:AE100"/>
    <mergeCell ref="AF94:AF100"/>
    <mergeCell ref="AG94:AG100"/>
    <mergeCell ref="AH94:AH100"/>
    <mergeCell ref="AI94:AI100"/>
    <mergeCell ref="BH94:BH100"/>
    <mergeCell ref="BI94:BI100"/>
    <mergeCell ref="BJ94:BJ100"/>
    <mergeCell ref="BK94:BK100"/>
    <mergeCell ref="BL94:BL100"/>
    <mergeCell ref="BM94:BM100"/>
    <mergeCell ref="BB94:BB100"/>
    <mergeCell ref="BC94:BC100"/>
    <mergeCell ref="BD94:BD100"/>
    <mergeCell ref="BE94:BE100"/>
    <mergeCell ref="BF94:BF100"/>
    <mergeCell ref="BG94:BG100"/>
    <mergeCell ref="AV94:AV100"/>
    <mergeCell ref="AW94:AW100"/>
    <mergeCell ref="AX94:AX100"/>
    <mergeCell ref="AY94:AY100"/>
    <mergeCell ref="AZ94:AZ100"/>
    <mergeCell ref="BA94:BA100"/>
    <mergeCell ref="CH94:CH100"/>
    <mergeCell ref="CI94:CI100"/>
    <mergeCell ref="CJ94:CJ100"/>
    <mergeCell ref="CK94:CK100"/>
    <mergeCell ref="BZ94:BZ100"/>
    <mergeCell ref="CA94:CA100"/>
    <mergeCell ref="CB94:CB100"/>
    <mergeCell ref="CC94:CC100"/>
    <mergeCell ref="CD94:CD100"/>
    <mergeCell ref="CE94:CE100"/>
    <mergeCell ref="BT94:BT100"/>
    <mergeCell ref="BU94:BU100"/>
    <mergeCell ref="BV94:BV100"/>
    <mergeCell ref="BW94:BW100"/>
    <mergeCell ref="BX94:BX100"/>
    <mergeCell ref="BY94:BY100"/>
    <mergeCell ref="BN94:BN100"/>
    <mergeCell ref="BO94:BO100"/>
    <mergeCell ref="BP94:BP100"/>
    <mergeCell ref="BQ94:BQ100"/>
    <mergeCell ref="BR94:BR100"/>
    <mergeCell ref="BS94:BS100"/>
    <mergeCell ref="A101:A104"/>
    <mergeCell ref="B101:B104"/>
    <mergeCell ref="F101:F104"/>
    <mergeCell ref="G101:G104"/>
    <mergeCell ref="H101:H104"/>
    <mergeCell ref="I101:I104"/>
    <mergeCell ref="DD94:DD100"/>
    <mergeCell ref="DE94:DE100"/>
    <mergeCell ref="DF94:DF100"/>
    <mergeCell ref="C95:C100"/>
    <mergeCell ref="D95:D100"/>
    <mergeCell ref="E95:E100"/>
    <mergeCell ref="CX94:CX100"/>
    <mergeCell ref="CY94:CY100"/>
    <mergeCell ref="CZ94:CZ100"/>
    <mergeCell ref="DA94:DA100"/>
    <mergeCell ref="DB94:DB100"/>
    <mergeCell ref="DC94:DC100"/>
    <mergeCell ref="CR94:CR100"/>
    <mergeCell ref="CS94:CS100"/>
    <mergeCell ref="CT94:CT100"/>
    <mergeCell ref="CU94:CU100"/>
    <mergeCell ref="CV94:CV100"/>
    <mergeCell ref="CW94:CW100"/>
    <mergeCell ref="CL94:CL100"/>
    <mergeCell ref="CM94:CM100"/>
    <mergeCell ref="CN94:CN100"/>
    <mergeCell ref="CO94:CO100"/>
    <mergeCell ref="CP94:CP100"/>
    <mergeCell ref="CQ94:CQ100"/>
    <mergeCell ref="CF94:CF100"/>
    <mergeCell ref="CG94:CG100"/>
    <mergeCell ref="Y101:Y104"/>
    <mergeCell ref="Z101:Z104"/>
    <mergeCell ref="AA101:AA104"/>
    <mergeCell ref="AB101:AB104"/>
    <mergeCell ref="AC101:AC104"/>
    <mergeCell ref="AD101:AD104"/>
    <mergeCell ref="S101:S104"/>
    <mergeCell ref="T101:T104"/>
    <mergeCell ref="U101:U104"/>
    <mergeCell ref="V101:V104"/>
    <mergeCell ref="W101:W104"/>
    <mergeCell ref="X101:X104"/>
    <mergeCell ref="J101:J104"/>
    <mergeCell ref="K101:K104"/>
    <mergeCell ref="L101:L104"/>
    <mergeCell ref="M101:M104"/>
    <mergeCell ref="N101:N104"/>
    <mergeCell ref="R101:R104"/>
    <mergeCell ref="AQ101:AQ104"/>
    <mergeCell ref="AR101:AR104"/>
    <mergeCell ref="AS101:AS104"/>
    <mergeCell ref="AT101:AT104"/>
    <mergeCell ref="AU101:AU104"/>
    <mergeCell ref="AV101:AV104"/>
    <mergeCell ref="AK101:AK104"/>
    <mergeCell ref="AL101:AL104"/>
    <mergeCell ref="AM101:AM104"/>
    <mergeCell ref="AN101:AN104"/>
    <mergeCell ref="AO101:AO104"/>
    <mergeCell ref="AP101:AP104"/>
    <mergeCell ref="AE101:AE104"/>
    <mergeCell ref="AF101:AF104"/>
    <mergeCell ref="AG101:AG104"/>
    <mergeCell ref="AH101:AH104"/>
    <mergeCell ref="AI101:AI104"/>
    <mergeCell ref="AJ101:AJ104"/>
    <mergeCell ref="BI101:BI104"/>
    <mergeCell ref="BJ101:BJ104"/>
    <mergeCell ref="BK101:BK104"/>
    <mergeCell ref="BL101:BL104"/>
    <mergeCell ref="BM101:BM104"/>
    <mergeCell ref="BN101:BN104"/>
    <mergeCell ref="BC101:BC104"/>
    <mergeCell ref="BD101:BD104"/>
    <mergeCell ref="BE101:BE104"/>
    <mergeCell ref="BF101:BF104"/>
    <mergeCell ref="BG101:BG104"/>
    <mergeCell ref="BH101:BH104"/>
    <mergeCell ref="AW101:AW104"/>
    <mergeCell ref="AX101:AX104"/>
    <mergeCell ref="AY101:AY104"/>
    <mergeCell ref="AZ101:AZ104"/>
    <mergeCell ref="BA101:BA104"/>
    <mergeCell ref="BB101:BB104"/>
    <mergeCell ref="CK101:CK104"/>
    <mergeCell ref="CL101:CL104"/>
    <mergeCell ref="CA101:CA104"/>
    <mergeCell ref="CB101:CB104"/>
    <mergeCell ref="CC101:CC104"/>
    <mergeCell ref="CD101:CD104"/>
    <mergeCell ref="CE101:CE104"/>
    <mergeCell ref="CF101:CF104"/>
    <mergeCell ref="BU101:BU104"/>
    <mergeCell ref="BV101:BV104"/>
    <mergeCell ref="BW101:BW104"/>
    <mergeCell ref="BX101:BX104"/>
    <mergeCell ref="BY101:BY104"/>
    <mergeCell ref="BZ101:BZ104"/>
    <mergeCell ref="BO101:BO104"/>
    <mergeCell ref="BP101:BP104"/>
    <mergeCell ref="BQ101:BQ104"/>
    <mergeCell ref="BR101:BR104"/>
    <mergeCell ref="BS101:BS104"/>
    <mergeCell ref="BT101:BT104"/>
    <mergeCell ref="DE101:DE104"/>
    <mergeCell ref="DF101:DF104"/>
    <mergeCell ref="C102:C104"/>
    <mergeCell ref="D102:D104"/>
    <mergeCell ref="E102:E104"/>
    <mergeCell ref="A105:A106"/>
    <mergeCell ref="B105:B106"/>
    <mergeCell ref="C105:C106"/>
    <mergeCell ref="D105:D106"/>
    <mergeCell ref="E105:E106"/>
    <mergeCell ref="CY101:CY104"/>
    <mergeCell ref="CZ101:CZ104"/>
    <mergeCell ref="DA101:DA104"/>
    <mergeCell ref="DB101:DB104"/>
    <mergeCell ref="DC101:DC104"/>
    <mergeCell ref="DD101:DD104"/>
    <mergeCell ref="CS101:CS104"/>
    <mergeCell ref="CT101:CT104"/>
    <mergeCell ref="CU101:CU104"/>
    <mergeCell ref="CV101:CV104"/>
    <mergeCell ref="CW101:CW104"/>
    <mergeCell ref="CX101:CX104"/>
    <mergeCell ref="CM101:CM104"/>
    <mergeCell ref="CN101:CN104"/>
    <mergeCell ref="CO101:CO104"/>
    <mergeCell ref="CP101:CP104"/>
    <mergeCell ref="CQ101:CQ104"/>
    <mergeCell ref="CR101:CR104"/>
    <mergeCell ref="CG101:CG104"/>
    <mergeCell ref="CH101:CH104"/>
    <mergeCell ref="CI101:CI104"/>
    <mergeCell ref="CJ101:CJ104"/>
    <mergeCell ref="U105:U106"/>
    <mergeCell ref="V105:V106"/>
    <mergeCell ref="W105:W106"/>
    <mergeCell ref="X105:X106"/>
    <mergeCell ref="Y105:Y106"/>
    <mergeCell ref="Z105:Z106"/>
    <mergeCell ref="L105:L106"/>
    <mergeCell ref="M105:M106"/>
    <mergeCell ref="N105:N106"/>
    <mergeCell ref="R105:R106"/>
    <mergeCell ref="S105:S106"/>
    <mergeCell ref="T105:T106"/>
    <mergeCell ref="F105:F106"/>
    <mergeCell ref="G105:G106"/>
    <mergeCell ref="H105:H106"/>
    <mergeCell ref="I105:I106"/>
    <mergeCell ref="J105:J106"/>
    <mergeCell ref="K105:K106"/>
    <mergeCell ref="AM105:AM106"/>
    <mergeCell ref="AN105:AN106"/>
    <mergeCell ref="AO105:AO106"/>
    <mergeCell ref="AP105:AP106"/>
    <mergeCell ref="AQ105:AQ106"/>
    <mergeCell ref="AR105:AR106"/>
    <mergeCell ref="AG105:AG106"/>
    <mergeCell ref="AH105:AH106"/>
    <mergeCell ref="AI105:AI106"/>
    <mergeCell ref="AJ105:AJ106"/>
    <mergeCell ref="AK105:AK106"/>
    <mergeCell ref="AL105:AL106"/>
    <mergeCell ref="AA105:AA106"/>
    <mergeCell ref="AB105:AB106"/>
    <mergeCell ref="AC105:AC106"/>
    <mergeCell ref="AD105:AD106"/>
    <mergeCell ref="AE105:AE106"/>
    <mergeCell ref="AF105:AF106"/>
    <mergeCell ref="BE105:BE106"/>
    <mergeCell ref="BF105:BF106"/>
    <mergeCell ref="BG105:BG106"/>
    <mergeCell ref="BH105:BH106"/>
    <mergeCell ref="BI105:BI106"/>
    <mergeCell ref="BJ105:BJ106"/>
    <mergeCell ref="AY105:AY106"/>
    <mergeCell ref="AZ105:AZ106"/>
    <mergeCell ref="BA105:BA106"/>
    <mergeCell ref="BB105:BB106"/>
    <mergeCell ref="BC105:BC106"/>
    <mergeCell ref="BD105:BD106"/>
    <mergeCell ref="AS105:AS106"/>
    <mergeCell ref="AT105:AT106"/>
    <mergeCell ref="AU105:AU106"/>
    <mergeCell ref="AV105:AV106"/>
    <mergeCell ref="AW105:AW106"/>
    <mergeCell ref="AX105:AX106"/>
    <mergeCell ref="CE105:CE106"/>
    <mergeCell ref="CF105:CF106"/>
    <mergeCell ref="CG105:CG106"/>
    <mergeCell ref="CH105:CH106"/>
    <mergeCell ref="BW105:BW106"/>
    <mergeCell ref="BX105:BX106"/>
    <mergeCell ref="BY105:BY106"/>
    <mergeCell ref="BZ105:BZ106"/>
    <mergeCell ref="CA105:CA106"/>
    <mergeCell ref="CB105:CB106"/>
    <mergeCell ref="BQ105:BQ106"/>
    <mergeCell ref="BR105:BR106"/>
    <mergeCell ref="BS105:BS106"/>
    <mergeCell ref="BT105:BT106"/>
    <mergeCell ref="BU105:BU106"/>
    <mergeCell ref="BV105:BV106"/>
    <mergeCell ref="BK105:BK106"/>
    <mergeCell ref="BL105:BL106"/>
    <mergeCell ref="BM105:BM106"/>
    <mergeCell ref="BN105:BN106"/>
    <mergeCell ref="BO105:BO106"/>
    <mergeCell ref="BP105:BP106"/>
    <mergeCell ref="A107:A109"/>
    <mergeCell ref="B107:B109"/>
    <mergeCell ref="F107:F109"/>
    <mergeCell ref="G107:G109"/>
    <mergeCell ref="H107:H109"/>
    <mergeCell ref="I107:I109"/>
    <mergeCell ref="DA105:DA106"/>
    <mergeCell ref="DB105:DB106"/>
    <mergeCell ref="DC105:DC106"/>
    <mergeCell ref="DD105:DD106"/>
    <mergeCell ref="DE105:DE106"/>
    <mergeCell ref="DF105:DF106"/>
    <mergeCell ref="CU105:CU106"/>
    <mergeCell ref="CV105:CV106"/>
    <mergeCell ref="CW105:CW106"/>
    <mergeCell ref="CX105:CX106"/>
    <mergeCell ref="CY105:CY106"/>
    <mergeCell ref="CZ105:CZ106"/>
    <mergeCell ref="CO105:CO106"/>
    <mergeCell ref="CP105:CP106"/>
    <mergeCell ref="CQ105:CQ106"/>
    <mergeCell ref="CR105:CR106"/>
    <mergeCell ref="CS105:CS106"/>
    <mergeCell ref="CT105:CT106"/>
    <mergeCell ref="CI105:CI106"/>
    <mergeCell ref="CJ105:CJ106"/>
    <mergeCell ref="CK105:CK106"/>
    <mergeCell ref="CL105:CL106"/>
    <mergeCell ref="CM105:CM106"/>
    <mergeCell ref="CN105:CN106"/>
    <mergeCell ref="CC105:CC106"/>
    <mergeCell ref="CD105:CD106"/>
    <mergeCell ref="Y107:Y109"/>
    <mergeCell ref="Z107:Z109"/>
    <mergeCell ref="AA107:AA109"/>
    <mergeCell ref="AB107:AB109"/>
    <mergeCell ref="AC107:AC109"/>
    <mergeCell ref="AD107:AD109"/>
    <mergeCell ref="S107:S109"/>
    <mergeCell ref="T107:T109"/>
    <mergeCell ref="U107:U109"/>
    <mergeCell ref="V107:V109"/>
    <mergeCell ref="W107:W109"/>
    <mergeCell ref="X107:X109"/>
    <mergeCell ref="J107:J109"/>
    <mergeCell ref="K107:K109"/>
    <mergeCell ref="L107:L109"/>
    <mergeCell ref="M107:M109"/>
    <mergeCell ref="N107:N109"/>
    <mergeCell ref="R107:R109"/>
    <mergeCell ref="AQ107:AQ109"/>
    <mergeCell ref="AR107:AR109"/>
    <mergeCell ref="AS107:AS109"/>
    <mergeCell ref="AT107:AT109"/>
    <mergeCell ref="AU107:AU109"/>
    <mergeCell ref="AV107:AV109"/>
    <mergeCell ref="AK107:AK109"/>
    <mergeCell ref="AL107:AL109"/>
    <mergeCell ref="AM107:AM109"/>
    <mergeCell ref="AN107:AN109"/>
    <mergeCell ref="AO107:AO109"/>
    <mergeCell ref="AP107:AP109"/>
    <mergeCell ref="AE107:AE109"/>
    <mergeCell ref="AF107:AF109"/>
    <mergeCell ref="AG107:AG109"/>
    <mergeCell ref="AH107:AH109"/>
    <mergeCell ref="AI107:AI109"/>
    <mergeCell ref="AJ107:AJ109"/>
    <mergeCell ref="BI107:BI109"/>
    <mergeCell ref="BJ107:BJ109"/>
    <mergeCell ref="BK107:BK109"/>
    <mergeCell ref="BL107:BL109"/>
    <mergeCell ref="BM107:BM109"/>
    <mergeCell ref="BN107:BN109"/>
    <mergeCell ref="BC107:BC109"/>
    <mergeCell ref="BD107:BD109"/>
    <mergeCell ref="BE107:BE109"/>
    <mergeCell ref="BF107:BF109"/>
    <mergeCell ref="BG107:BG109"/>
    <mergeCell ref="BH107:BH109"/>
    <mergeCell ref="AW107:AW109"/>
    <mergeCell ref="AX107:AX109"/>
    <mergeCell ref="AY107:AY109"/>
    <mergeCell ref="AZ107:AZ109"/>
    <mergeCell ref="BA107:BA109"/>
    <mergeCell ref="BB107:BB109"/>
    <mergeCell ref="CK107:CK109"/>
    <mergeCell ref="CL107:CL109"/>
    <mergeCell ref="CA107:CA109"/>
    <mergeCell ref="CB107:CB109"/>
    <mergeCell ref="CC107:CC109"/>
    <mergeCell ref="CD107:CD109"/>
    <mergeCell ref="CE107:CE109"/>
    <mergeCell ref="CF107:CF109"/>
    <mergeCell ref="BU107:BU109"/>
    <mergeCell ref="BV107:BV109"/>
    <mergeCell ref="BW107:BW109"/>
    <mergeCell ref="BX107:BX109"/>
    <mergeCell ref="BY107:BY109"/>
    <mergeCell ref="BZ107:BZ109"/>
    <mergeCell ref="BO107:BO109"/>
    <mergeCell ref="BP107:BP109"/>
    <mergeCell ref="BQ107:BQ109"/>
    <mergeCell ref="BR107:BR109"/>
    <mergeCell ref="BS107:BS109"/>
    <mergeCell ref="BT107:BT109"/>
    <mergeCell ref="DE107:DE109"/>
    <mergeCell ref="DF107:DF109"/>
    <mergeCell ref="C108:C109"/>
    <mergeCell ref="D108:D109"/>
    <mergeCell ref="E108:E109"/>
    <mergeCell ref="A110:A111"/>
    <mergeCell ref="B110:B111"/>
    <mergeCell ref="C110:C111"/>
    <mergeCell ref="D110:D111"/>
    <mergeCell ref="E110:E111"/>
    <mergeCell ref="CY107:CY109"/>
    <mergeCell ref="CZ107:CZ109"/>
    <mergeCell ref="DA107:DA109"/>
    <mergeCell ref="DB107:DB109"/>
    <mergeCell ref="DC107:DC109"/>
    <mergeCell ref="DD107:DD109"/>
    <mergeCell ref="CS107:CS109"/>
    <mergeCell ref="CT107:CT109"/>
    <mergeCell ref="CU107:CU109"/>
    <mergeCell ref="CV107:CV109"/>
    <mergeCell ref="CW107:CW109"/>
    <mergeCell ref="CX107:CX109"/>
    <mergeCell ref="CM107:CM109"/>
    <mergeCell ref="CN107:CN109"/>
    <mergeCell ref="CO107:CO109"/>
    <mergeCell ref="CP107:CP109"/>
    <mergeCell ref="CQ107:CQ109"/>
    <mergeCell ref="CR107:CR109"/>
    <mergeCell ref="CG107:CG109"/>
    <mergeCell ref="CH107:CH109"/>
    <mergeCell ref="CI107:CI109"/>
    <mergeCell ref="CJ107:CJ109"/>
    <mergeCell ref="U110:U111"/>
    <mergeCell ref="V110:V111"/>
    <mergeCell ref="W110:W111"/>
    <mergeCell ref="X110:X111"/>
    <mergeCell ref="Y110:Y111"/>
    <mergeCell ref="Z110:Z111"/>
    <mergeCell ref="L110:L111"/>
    <mergeCell ref="M110:M111"/>
    <mergeCell ref="N110:N111"/>
    <mergeCell ref="R110:R111"/>
    <mergeCell ref="S110:S111"/>
    <mergeCell ref="T110:T111"/>
    <mergeCell ref="F110:F111"/>
    <mergeCell ref="G110:G111"/>
    <mergeCell ref="H110:H111"/>
    <mergeCell ref="I110:I111"/>
    <mergeCell ref="J110:J111"/>
    <mergeCell ref="K110:K111"/>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BE110:BE111"/>
    <mergeCell ref="BF110:BF111"/>
    <mergeCell ref="BG110:BG111"/>
    <mergeCell ref="BH110:BH111"/>
    <mergeCell ref="BI110:BI111"/>
    <mergeCell ref="BJ110:BJ111"/>
    <mergeCell ref="AY110:AY111"/>
    <mergeCell ref="AZ110:AZ111"/>
    <mergeCell ref="BA110:BA111"/>
    <mergeCell ref="BB110:BB111"/>
    <mergeCell ref="BC110:BC111"/>
    <mergeCell ref="BD110:BD111"/>
    <mergeCell ref="AS110:AS111"/>
    <mergeCell ref="AT110:AT111"/>
    <mergeCell ref="AU110:AU111"/>
    <mergeCell ref="AV110:AV111"/>
    <mergeCell ref="AW110:AW111"/>
    <mergeCell ref="AX110:AX111"/>
    <mergeCell ref="CE110:CE111"/>
    <mergeCell ref="CF110:CF111"/>
    <mergeCell ref="CG110:CG111"/>
    <mergeCell ref="CH110:CH111"/>
    <mergeCell ref="BW110:BW111"/>
    <mergeCell ref="BX110:BX111"/>
    <mergeCell ref="BY110:BY111"/>
    <mergeCell ref="BZ110:BZ111"/>
    <mergeCell ref="CA110:CA111"/>
    <mergeCell ref="CB110:CB111"/>
    <mergeCell ref="BQ110:BQ111"/>
    <mergeCell ref="BR110:BR111"/>
    <mergeCell ref="BS110:BS111"/>
    <mergeCell ref="BT110:BT111"/>
    <mergeCell ref="BU110:BU111"/>
    <mergeCell ref="BV110:BV111"/>
    <mergeCell ref="BK110:BK111"/>
    <mergeCell ref="BL110:BL111"/>
    <mergeCell ref="BM110:BM111"/>
    <mergeCell ref="BN110:BN111"/>
    <mergeCell ref="BO110:BO111"/>
    <mergeCell ref="BP110:BP111"/>
    <mergeCell ref="A112:A115"/>
    <mergeCell ref="B112:B115"/>
    <mergeCell ref="F112:F115"/>
    <mergeCell ref="G112:G115"/>
    <mergeCell ref="H112:H115"/>
    <mergeCell ref="I112:I115"/>
    <mergeCell ref="DA110:DA111"/>
    <mergeCell ref="DB110:DB111"/>
    <mergeCell ref="DC110:DC111"/>
    <mergeCell ref="DD110:DD111"/>
    <mergeCell ref="DE110:DE111"/>
    <mergeCell ref="DF110:DF111"/>
    <mergeCell ref="CU110:CU111"/>
    <mergeCell ref="CV110:CV111"/>
    <mergeCell ref="CW110:CW111"/>
    <mergeCell ref="CX110:CX111"/>
    <mergeCell ref="CY110:CY111"/>
    <mergeCell ref="CZ110:CZ111"/>
    <mergeCell ref="CO110:CO111"/>
    <mergeCell ref="CP110:CP111"/>
    <mergeCell ref="CQ110:CQ111"/>
    <mergeCell ref="CR110:CR111"/>
    <mergeCell ref="CS110:CS111"/>
    <mergeCell ref="CT110:CT111"/>
    <mergeCell ref="CI110:CI111"/>
    <mergeCell ref="CJ110:CJ111"/>
    <mergeCell ref="CK110:CK111"/>
    <mergeCell ref="CL110:CL111"/>
    <mergeCell ref="CM110:CM111"/>
    <mergeCell ref="CN110:CN111"/>
    <mergeCell ref="CC110:CC111"/>
    <mergeCell ref="CD110:CD111"/>
    <mergeCell ref="Y112:Y115"/>
    <mergeCell ref="Z112:Z115"/>
    <mergeCell ref="AA112:AA115"/>
    <mergeCell ref="AB112:AB115"/>
    <mergeCell ref="AC112:AC115"/>
    <mergeCell ref="AD112:AD115"/>
    <mergeCell ref="S112:S115"/>
    <mergeCell ref="T112:T115"/>
    <mergeCell ref="U112:U115"/>
    <mergeCell ref="V112:V115"/>
    <mergeCell ref="W112:W115"/>
    <mergeCell ref="X112:X115"/>
    <mergeCell ref="J112:J115"/>
    <mergeCell ref="K112:K115"/>
    <mergeCell ref="L112:L115"/>
    <mergeCell ref="M112:M115"/>
    <mergeCell ref="N112:N115"/>
    <mergeCell ref="R112:R115"/>
    <mergeCell ref="AQ112:AQ115"/>
    <mergeCell ref="AR112:AR115"/>
    <mergeCell ref="AS112:AS115"/>
    <mergeCell ref="AT112:AT115"/>
    <mergeCell ref="AU112:AU115"/>
    <mergeCell ref="AV112:AV115"/>
    <mergeCell ref="AK112:AK115"/>
    <mergeCell ref="AL112:AL115"/>
    <mergeCell ref="AM112:AM115"/>
    <mergeCell ref="AN112:AN115"/>
    <mergeCell ref="AO112:AO115"/>
    <mergeCell ref="AP112:AP115"/>
    <mergeCell ref="AE112:AE115"/>
    <mergeCell ref="AF112:AF115"/>
    <mergeCell ref="AG112:AG115"/>
    <mergeCell ref="AH112:AH115"/>
    <mergeCell ref="AI112:AI115"/>
    <mergeCell ref="AJ112:AJ115"/>
    <mergeCell ref="BI112:BI115"/>
    <mergeCell ref="BJ112:BJ115"/>
    <mergeCell ref="BK112:BK115"/>
    <mergeCell ref="BL112:BL115"/>
    <mergeCell ref="BM112:BM115"/>
    <mergeCell ref="BN112:BN115"/>
    <mergeCell ref="BC112:BC115"/>
    <mergeCell ref="BD112:BD115"/>
    <mergeCell ref="BE112:BE115"/>
    <mergeCell ref="BF112:BF115"/>
    <mergeCell ref="BG112:BG115"/>
    <mergeCell ref="BH112:BH115"/>
    <mergeCell ref="AW112:AW115"/>
    <mergeCell ref="AX112:AX115"/>
    <mergeCell ref="AY112:AY115"/>
    <mergeCell ref="AZ112:AZ115"/>
    <mergeCell ref="BA112:BA115"/>
    <mergeCell ref="BB112:BB115"/>
    <mergeCell ref="CK112:CK115"/>
    <mergeCell ref="CL112:CL115"/>
    <mergeCell ref="CA112:CA115"/>
    <mergeCell ref="CB112:CB115"/>
    <mergeCell ref="CC112:CC115"/>
    <mergeCell ref="CD112:CD115"/>
    <mergeCell ref="CE112:CE115"/>
    <mergeCell ref="CF112:CF115"/>
    <mergeCell ref="BU112:BU115"/>
    <mergeCell ref="BV112:BV115"/>
    <mergeCell ref="BW112:BW115"/>
    <mergeCell ref="BX112:BX115"/>
    <mergeCell ref="BY112:BY115"/>
    <mergeCell ref="BZ112:BZ115"/>
    <mergeCell ref="BO112:BO115"/>
    <mergeCell ref="BP112:BP115"/>
    <mergeCell ref="BQ112:BQ115"/>
    <mergeCell ref="BR112:BR115"/>
    <mergeCell ref="BS112:BS115"/>
    <mergeCell ref="BT112:BT115"/>
    <mergeCell ref="DE112:DE115"/>
    <mergeCell ref="DF112:DF115"/>
    <mergeCell ref="C114:C115"/>
    <mergeCell ref="D114:D115"/>
    <mergeCell ref="E114:E115"/>
    <mergeCell ref="A116:A122"/>
    <mergeCell ref="B116:B122"/>
    <mergeCell ref="F116:F122"/>
    <mergeCell ref="G116:G122"/>
    <mergeCell ref="H116:H122"/>
    <mergeCell ref="CY112:CY115"/>
    <mergeCell ref="CZ112:CZ115"/>
    <mergeCell ref="DA112:DA115"/>
    <mergeCell ref="DB112:DB115"/>
    <mergeCell ref="DC112:DC115"/>
    <mergeCell ref="DD112:DD115"/>
    <mergeCell ref="CS112:CS115"/>
    <mergeCell ref="CT112:CT115"/>
    <mergeCell ref="CU112:CU115"/>
    <mergeCell ref="CV112:CV115"/>
    <mergeCell ref="CW112:CW115"/>
    <mergeCell ref="CX112:CX115"/>
    <mergeCell ref="CM112:CM115"/>
    <mergeCell ref="CN112:CN115"/>
    <mergeCell ref="CO112:CO115"/>
    <mergeCell ref="CP112:CP115"/>
    <mergeCell ref="CQ112:CQ115"/>
    <mergeCell ref="CR112:CR115"/>
    <mergeCell ref="CG112:CG115"/>
    <mergeCell ref="CH112:CH115"/>
    <mergeCell ref="CI112:CI115"/>
    <mergeCell ref="CJ112:CJ115"/>
    <mergeCell ref="X116:X122"/>
    <mergeCell ref="Y116:Y122"/>
    <mergeCell ref="Z116:Z122"/>
    <mergeCell ref="AA116:AA122"/>
    <mergeCell ref="AB116:AB122"/>
    <mergeCell ref="AC116:AC122"/>
    <mergeCell ref="R116:R122"/>
    <mergeCell ref="S116:S122"/>
    <mergeCell ref="T116:T122"/>
    <mergeCell ref="U116:U122"/>
    <mergeCell ref="V116:V122"/>
    <mergeCell ref="W116:W122"/>
    <mergeCell ref="I116:I122"/>
    <mergeCell ref="J116:J122"/>
    <mergeCell ref="K116:K122"/>
    <mergeCell ref="L116:L122"/>
    <mergeCell ref="M116:M122"/>
    <mergeCell ref="N116:N122"/>
    <mergeCell ref="AP116:AP122"/>
    <mergeCell ref="AQ116:AQ122"/>
    <mergeCell ref="AR116:AR122"/>
    <mergeCell ref="AS116:AS122"/>
    <mergeCell ref="AT116:AT122"/>
    <mergeCell ref="AU116:AU122"/>
    <mergeCell ref="AJ116:AJ122"/>
    <mergeCell ref="AK116:AK122"/>
    <mergeCell ref="AL116:AL122"/>
    <mergeCell ref="AM116:AM122"/>
    <mergeCell ref="AN116:AN122"/>
    <mergeCell ref="AO116:AO122"/>
    <mergeCell ref="AD116:AD122"/>
    <mergeCell ref="AE116:AE122"/>
    <mergeCell ref="AF116:AF122"/>
    <mergeCell ref="AG116:AG122"/>
    <mergeCell ref="AH116:AH122"/>
    <mergeCell ref="AI116:AI122"/>
    <mergeCell ref="BH116:BH122"/>
    <mergeCell ref="BI116:BI122"/>
    <mergeCell ref="BJ116:BJ122"/>
    <mergeCell ref="BK116:BK122"/>
    <mergeCell ref="BL116:BL122"/>
    <mergeCell ref="BM116:BM122"/>
    <mergeCell ref="BB116:BB122"/>
    <mergeCell ref="BC116:BC122"/>
    <mergeCell ref="BD116:BD122"/>
    <mergeCell ref="BE116:BE122"/>
    <mergeCell ref="BF116:BF122"/>
    <mergeCell ref="BG116:BG122"/>
    <mergeCell ref="AV116:AV122"/>
    <mergeCell ref="AW116:AW122"/>
    <mergeCell ref="AX116:AX122"/>
    <mergeCell ref="AY116:AY122"/>
    <mergeCell ref="AZ116:AZ122"/>
    <mergeCell ref="BA116:BA122"/>
    <mergeCell ref="CH116:CH122"/>
    <mergeCell ref="CI116:CI122"/>
    <mergeCell ref="CJ116:CJ122"/>
    <mergeCell ref="CK116:CK122"/>
    <mergeCell ref="BZ116:BZ122"/>
    <mergeCell ref="CA116:CA122"/>
    <mergeCell ref="CB116:CB122"/>
    <mergeCell ref="CC116:CC122"/>
    <mergeCell ref="CD116:CD122"/>
    <mergeCell ref="CE116:CE122"/>
    <mergeCell ref="BT116:BT122"/>
    <mergeCell ref="BU116:BU122"/>
    <mergeCell ref="BV116:BV122"/>
    <mergeCell ref="BW116:BW122"/>
    <mergeCell ref="BX116:BX122"/>
    <mergeCell ref="BY116:BY122"/>
    <mergeCell ref="BN116:BN122"/>
    <mergeCell ref="BO116:BO122"/>
    <mergeCell ref="BP116:BP122"/>
    <mergeCell ref="BQ116:BQ122"/>
    <mergeCell ref="BR116:BR122"/>
    <mergeCell ref="BS116:BS122"/>
    <mergeCell ref="A123:A129"/>
    <mergeCell ref="B123:B129"/>
    <mergeCell ref="F123:F129"/>
    <mergeCell ref="G123:G129"/>
    <mergeCell ref="H123:H129"/>
    <mergeCell ref="I123:I129"/>
    <mergeCell ref="DD116:DD122"/>
    <mergeCell ref="DE116:DE122"/>
    <mergeCell ref="DF116:DF122"/>
    <mergeCell ref="C117:C122"/>
    <mergeCell ref="D117:D122"/>
    <mergeCell ref="E117:E122"/>
    <mergeCell ref="CX116:CX122"/>
    <mergeCell ref="CY116:CY122"/>
    <mergeCell ref="CZ116:CZ122"/>
    <mergeCell ref="DA116:DA122"/>
    <mergeCell ref="DB116:DB122"/>
    <mergeCell ref="DC116:DC122"/>
    <mergeCell ref="CR116:CR122"/>
    <mergeCell ref="CS116:CS122"/>
    <mergeCell ref="CT116:CT122"/>
    <mergeCell ref="CU116:CU122"/>
    <mergeCell ref="CV116:CV122"/>
    <mergeCell ref="CW116:CW122"/>
    <mergeCell ref="CL116:CL122"/>
    <mergeCell ref="CM116:CM122"/>
    <mergeCell ref="CN116:CN122"/>
    <mergeCell ref="CO116:CO122"/>
    <mergeCell ref="CP116:CP122"/>
    <mergeCell ref="CQ116:CQ122"/>
    <mergeCell ref="CF116:CF122"/>
    <mergeCell ref="CG116:CG122"/>
    <mergeCell ref="Y123:Y129"/>
    <mergeCell ref="Z123:Z129"/>
    <mergeCell ref="AA123:AA129"/>
    <mergeCell ref="AB123:AB129"/>
    <mergeCell ref="AC123:AC129"/>
    <mergeCell ref="AD123:AD129"/>
    <mergeCell ref="S123:S129"/>
    <mergeCell ref="T123:T129"/>
    <mergeCell ref="U123:U129"/>
    <mergeCell ref="V123:V129"/>
    <mergeCell ref="W123:W129"/>
    <mergeCell ref="X123:X129"/>
    <mergeCell ref="J123:J129"/>
    <mergeCell ref="K123:K129"/>
    <mergeCell ref="L123:L129"/>
    <mergeCell ref="M123:M129"/>
    <mergeCell ref="N123:N129"/>
    <mergeCell ref="R123:R129"/>
    <mergeCell ref="AQ123:AQ129"/>
    <mergeCell ref="AR123:AR129"/>
    <mergeCell ref="AS123:AS129"/>
    <mergeCell ref="AT123:AT129"/>
    <mergeCell ref="AU123:AU129"/>
    <mergeCell ref="AV123:AV129"/>
    <mergeCell ref="AK123:AK129"/>
    <mergeCell ref="AL123:AL129"/>
    <mergeCell ref="AM123:AM129"/>
    <mergeCell ref="AN123:AN129"/>
    <mergeCell ref="AO123:AO129"/>
    <mergeCell ref="AP123:AP129"/>
    <mergeCell ref="AE123:AE129"/>
    <mergeCell ref="AF123:AF129"/>
    <mergeCell ref="AG123:AG129"/>
    <mergeCell ref="AH123:AH129"/>
    <mergeCell ref="AI123:AI129"/>
    <mergeCell ref="AJ123:AJ129"/>
    <mergeCell ref="BI123:BI129"/>
    <mergeCell ref="BJ123:BJ129"/>
    <mergeCell ref="BK123:BK129"/>
    <mergeCell ref="BL123:BL129"/>
    <mergeCell ref="BM123:BM129"/>
    <mergeCell ref="BN123:BN129"/>
    <mergeCell ref="BC123:BC129"/>
    <mergeCell ref="BD123:BD129"/>
    <mergeCell ref="BE123:BE129"/>
    <mergeCell ref="BF123:BF129"/>
    <mergeCell ref="BG123:BG129"/>
    <mergeCell ref="BH123:BH129"/>
    <mergeCell ref="AW123:AW129"/>
    <mergeCell ref="AX123:AX129"/>
    <mergeCell ref="AY123:AY129"/>
    <mergeCell ref="AZ123:AZ129"/>
    <mergeCell ref="BA123:BA129"/>
    <mergeCell ref="BB123:BB129"/>
    <mergeCell ref="CK123:CK129"/>
    <mergeCell ref="CL123:CL129"/>
    <mergeCell ref="CA123:CA129"/>
    <mergeCell ref="CB123:CB129"/>
    <mergeCell ref="CC123:CC129"/>
    <mergeCell ref="CD123:CD129"/>
    <mergeCell ref="CE123:CE129"/>
    <mergeCell ref="CF123:CF129"/>
    <mergeCell ref="BU123:BU129"/>
    <mergeCell ref="BV123:BV129"/>
    <mergeCell ref="BW123:BW129"/>
    <mergeCell ref="BX123:BX129"/>
    <mergeCell ref="BY123:BY129"/>
    <mergeCell ref="BZ123:BZ129"/>
    <mergeCell ref="BO123:BO129"/>
    <mergeCell ref="BP123:BP129"/>
    <mergeCell ref="BQ123:BQ129"/>
    <mergeCell ref="BR123:BR129"/>
    <mergeCell ref="BS123:BS129"/>
    <mergeCell ref="BT123:BT129"/>
    <mergeCell ref="DE123:DE129"/>
    <mergeCell ref="DF123:DF129"/>
    <mergeCell ref="C124:C129"/>
    <mergeCell ref="D124:D129"/>
    <mergeCell ref="E124:E129"/>
    <mergeCell ref="A130:A132"/>
    <mergeCell ref="B130:B132"/>
    <mergeCell ref="F130:F132"/>
    <mergeCell ref="G130:G132"/>
    <mergeCell ref="H130:H132"/>
    <mergeCell ref="CY123:CY129"/>
    <mergeCell ref="CZ123:CZ129"/>
    <mergeCell ref="DA123:DA129"/>
    <mergeCell ref="DB123:DB129"/>
    <mergeCell ref="DC123:DC129"/>
    <mergeCell ref="DD123:DD129"/>
    <mergeCell ref="CS123:CS129"/>
    <mergeCell ref="CT123:CT129"/>
    <mergeCell ref="CU123:CU129"/>
    <mergeCell ref="CV123:CV129"/>
    <mergeCell ref="CW123:CW129"/>
    <mergeCell ref="CX123:CX129"/>
    <mergeCell ref="CM123:CM129"/>
    <mergeCell ref="CN123:CN129"/>
    <mergeCell ref="CO123:CO129"/>
    <mergeCell ref="CP123:CP129"/>
    <mergeCell ref="CQ123:CQ129"/>
    <mergeCell ref="CR123:CR129"/>
    <mergeCell ref="CG123:CG129"/>
    <mergeCell ref="CH123:CH129"/>
    <mergeCell ref="CI123:CI129"/>
    <mergeCell ref="CJ123:CJ129"/>
    <mergeCell ref="X130:X132"/>
    <mergeCell ref="Y130:Y132"/>
    <mergeCell ref="Z130:Z132"/>
    <mergeCell ref="AA130:AA132"/>
    <mergeCell ref="AB130:AB132"/>
    <mergeCell ref="AC130:AC132"/>
    <mergeCell ref="R130:R132"/>
    <mergeCell ref="S130:S132"/>
    <mergeCell ref="T130:T132"/>
    <mergeCell ref="U130:U132"/>
    <mergeCell ref="V130:V132"/>
    <mergeCell ref="W130:W132"/>
    <mergeCell ref="I130:I132"/>
    <mergeCell ref="J130:J132"/>
    <mergeCell ref="K130:K132"/>
    <mergeCell ref="L130:L132"/>
    <mergeCell ref="M130:M132"/>
    <mergeCell ref="N130:N132"/>
    <mergeCell ref="AP130:AP132"/>
    <mergeCell ref="AQ130:AQ132"/>
    <mergeCell ref="AR130:AR132"/>
    <mergeCell ref="AS130:AS132"/>
    <mergeCell ref="AT130:AT132"/>
    <mergeCell ref="AU130:AU132"/>
    <mergeCell ref="AJ130:AJ132"/>
    <mergeCell ref="AK130:AK132"/>
    <mergeCell ref="AL130:AL132"/>
    <mergeCell ref="AM130:AM132"/>
    <mergeCell ref="AN130:AN132"/>
    <mergeCell ref="AO130:AO132"/>
    <mergeCell ref="AD130:AD132"/>
    <mergeCell ref="AE130:AE132"/>
    <mergeCell ref="AF130:AF132"/>
    <mergeCell ref="AG130:AG132"/>
    <mergeCell ref="AH130:AH132"/>
    <mergeCell ref="AI130:AI132"/>
    <mergeCell ref="BH130:BH132"/>
    <mergeCell ref="BI130:BI132"/>
    <mergeCell ref="BJ130:BJ132"/>
    <mergeCell ref="BK130:BK132"/>
    <mergeCell ref="BL130:BL132"/>
    <mergeCell ref="BM130:BM132"/>
    <mergeCell ref="BB130:BB132"/>
    <mergeCell ref="BC130:BC132"/>
    <mergeCell ref="BD130:BD132"/>
    <mergeCell ref="BE130:BE132"/>
    <mergeCell ref="BF130:BF132"/>
    <mergeCell ref="BG130:BG132"/>
    <mergeCell ref="AV130:AV132"/>
    <mergeCell ref="AW130:AW132"/>
    <mergeCell ref="AX130:AX132"/>
    <mergeCell ref="AY130:AY132"/>
    <mergeCell ref="AZ130:AZ132"/>
    <mergeCell ref="BA130:BA132"/>
    <mergeCell ref="CH130:CH132"/>
    <mergeCell ref="CI130:CI132"/>
    <mergeCell ref="CJ130:CJ132"/>
    <mergeCell ref="CK130:CK132"/>
    <mergeCell ref="BZ130:BZ132"/>
    <mergeCell ref="CA130:CA132"/>
    <mergeCell ref="CB130:CB132"/>
    <mergeCell ref="CC130:CC132"/>
    <mergeCell ref="CD130:CD132"/>
    <mergeCell ref="CE130:CE132"/>
    <mergeCell ref="BT130:BT132"/>
    <mergeCell ref="BU130:BU132"/>
    <mergeCell ref="BV130:BV132"/>
    <mergeCell ref="BW130:BW132"/>
    <mergeCell ref="BX130:BX132"/>
    <mergeCell ref="BY130:BY132"/>
    <mergeCell ref="BN130:BN132"/>
    <mergeCell ref="BO130:BO132"/>
    <mergeCell ref="BP130:BP132"/>
    <mergeCell ref="BQ130:BQ132"/>
    <mergeCell ref="BR130:BR132"/>
    <mergeCell ref="BS130:BS132"/>
    <mergeCell ref="A133:A135"/>
    <mergeCell ref="B133:B135"/>
    <mergeCell ref="F133:F135"/>
    <mergeCell ref="G133:G135"/>
    <mergeCell ref="H133:H135"/>
    <mergeCell ref="I133:I135"/>
    <mergeCell ref="DD130:DD132"/>
    <mergeCell ref="DE130:DE132"/>
    <mergeCell ref="DF130:DF132"/>
    <mergeCell ref="C131:C132"/>
    <mergeCell ref="D131:D132"/>
    <mergeCell ref="E131:E132"/>
    <mergeCell ref="CX130:CX132"/>
    <mergeCell ref="CY130:CY132"/>
    <mergeCell ref="CZ130:CZ132"/>
    <mergeCell ref="DA130:DA132"/>
    <mergeCell ref="DB130:DB132"/>
    <mergeCell ref="DC130:DC132"/>
    <mergeCell ref="CR130:CR132"/>
    <mergeCell ref="CS130:CS132"/>
    <mergeCell ref="CT130:CT132"/>
    <mergeCell ref="CU130:CU132"/>
    <mergeCell ref="CV130:CV132"/>
    <mergeCell ref="CW130:CW132"/>
    <mergeCell ref="CL130:CL132"/>
    <mergeCell ref="CM130:CM132"/>
    <mergeCell ref="CN130:CN132"/>
    <mergeCell ref="CO130:CO132"/>
    <mergeCell ref="CP130:CP132"/>
    <mergeCell ref="CQ130:CQ132"/>
    <mergeCell ref="CF130:CF132"/>
    <mergeCell ref="CG130:CG132"/>
    <mergeCell ref="Y133:Y135"/>
    <mergeCell ref="Z133:Z135"/>
    <mergeCell ref="AA133:AA135"/>
    <mergeCell ref="AB133:AB135"/>
    <mergeCell ref="AC133:AC135"/>
    <mergeCell ref="AD133:AD135"/>
    <mergeCell ref="S133:S135"/>
    <mergeCell ref="T133:T135"/>
    <mergeCell ref="U133:U135"/>
    <mergeCell ref="V133:V135"/>
    <mergeCell ref="W133:W135"/>
    <mergeCell ref="X133:X135"/>
    <mergeCell ref="J133:J135"/>
    <mergeCell ref="K133:K135"/>
    <mergeCell ref="L133:L135"/>
    <mergeCell ref="M133:M135"/>
    <mergeCell ref="N133:N135"/>
    <mergeCell ref="R133:R135"/>
    <mergeCell ref="AQ133:AQ135"/>
    <mergeCell ref="AR133:AR135"/>
    <mergeCell ref="AS133:AS135"/>
    <mergeCell ref="AT133:AT135"/>
    <mergeCell ref="AU133:AU135"/>
    <mergeCell ref="AV133:AV135"/>
    <mergeCell ref="AK133:AK135"/>
    <mergeCell ref="AL133:AL135"/>
    <mergeCell ref="AM133:AM135"/>
    <mergeCell ref="AN133:AN135"/>
    <mergeCell ref="AO133:AO135"/>
    <mergeCell ref="AP133:AP135"/>
    <mergeCell ref="AE133:AE135"/>
    <mergeCell ref="AF133:AF135"/>
    <mergeCell ref="AG133:AG135"/>
    <mergeCell ref="AH133:AH135"/>
    <mergeCell ref="AI133:AI135"/>
    <mergeCell ref="AJ133:AJ135"/>
    <mergeCell ref="BI133:BI135"/>
    <mergeCell ref="BJ133:BJ135"/>
    <mergeCell ref="BK133:BK135"/>
    <mergeCell ref="BL133:BL135"/>
    <mergeCell ref="BM133:BM135"/>
    <mergeCell ref="BN133:BN135"/>
    <mergeCell ref="BC133:BC135"/>
    <mergeCell ref="BD133:BD135"/>
    <mergeCell ref="BE133:BE135"/>
    <mergeCell ref="BF133:BF135"/>
    <mergeCell ref="BG133:BG135"/>
    <mergeCell ref="BH133:BH135"/>
    <mergeCell ref="AW133:AW135"/>
    <mergeCell ref="AX133:AX135"/>
    <mergeCell ref="AY133:AY135"/>
    <mergeCell ref="AZ133:AZ135"/>
    <mergeCell ref="BA133:BA135"/>
    <mergeCell ref="BB133:BB135"/>
    <mergeCell ref="CK133:CK135"/>
    <mergeCell ref="CL133:CL135"/>
    <mergeCell ref="CA133:CA135"/>
    <mergeCell ref="CB133:CB135"/>
    <mergeCell ref="CC133:CC135"/>
    <mergeCell ref="CD133:CD135"/>
    <mergeCell ref="CE133:CE135"/>
    <mergeCell ref="CF133:CF135"/>
    <mergeCell ref="BU133:BU135"/>
    <mergeCell ref="BV133:BV135"/>
    <mergeCell ref="BW133:BW135"/>
    <mergeCell ref="BX133:BX135"/>
    <mergeCell ref="BY133:BY135"/>
    <mergeCell ref="BZ133:BZ135"/>
    <mergeCell ref="BO133:BO135"/>
    <mergeCell ref="BP133:BP135"/>
    <mergeCell ref="BQ133:BQ135"/>
    <mergeCell ref="BR133:BR135"/>
    <mergeCell ref="BS133:BS135"/>
    <mergeCell ref="BT133:BT135"/>
    <mergeCell ref="DE133:DE135"/>
    <mergeCell ref="DF133:DF135"/>
    <mergeCell ref="C134:C135"/>
    <mergeCell ref="D134:D135"/>
    <mergeCell ref="E134:E135"/>
    <mergeCell ref="A136:A138"/>
    <mergeCell ref="B136:B138"/>
    <mergeCell ref="F136:F138"/>
    <mergeCell ref="G136:G138"/>
    <mergeCell ref="H136:H138"/>
    <mergeCell ref="CY133:CY135"/>
    <mergeCell ref="CZ133:CZ135"/>
    <mergeCell ref="DA133:DA135"/>
    <mergeCell ref="DB133:DB135"/>
    <mergeCell ref="DC133:DC135"/>
    <mergeCell ref="DD133:DD135"/>
    <mergeCell ref="CS133:CS135"/>
    <mergeCell ref="CT133:CT135"/>
    <mergeCell ref="CU133:CU135"/>
    <mergeCell ref="CV133:CV135"/>
    <mergeCell ref="CW133:CW135"/>
    <mergeCell ref="CX133:CX135"/>
    <mergeCell ref="CM133:CM135"/>
    <mergeCell ref="CN133:CN135"/>
    <mergeCell ref="CO133:CO135"/>
    <mergeCell ref="CP133:CP135"/>
    <mergeCell ref="CQ133:CQ135"/>
    <mergeCell ref="CR133:CR135"/>
    <mergeCell ref="CG133:CG135"/>
    <mergeCell ref="CH133:CH135"/>
    <mergeCell ref="CI133:CI135"/>
    <mergeCell ref="CJ133:CJ135"/>
    <mergeCell ref="X136:X138"/>
    <mergeCell ref="Y136:Y138"/>
    <mergeCell ref="Z136:Z138"/>
    <mergeCell ref="AA136:AA138"/>
    <mergeCell ref="AB136:AB138"/>
    <mergeCell ref="AC136:AC138"/>
    <mergeCell ref="R136:R138"/>
    <mergeCell ref="S136:S138"/>
    <mergeCell ref="T136:T138"/>
    <mergeCell ref="U136:U138"/>
    <mergeCell ref="V136:V138"/>
    <mergeCell ref="W136:W138"/>
    <mergeCell ref="I136:I138"/>
    <mergeCell ref="J136:J138"/>
    <mergeCell ref="K136:K138"/>
    <mergeCell ref="L136:L138"/>
    <mergeCell ref="M136:M138"/>
    <mergeCell ref="N136:N138"/>
    <mergeCell ref="AP136:AP138"/>
    <mergeCell ref="AQ136:AQ138"/>
    <mergeCell ref="AR136:AR138"/>
    <mergeCell ref="AS136:AS138"/>
    <mergeCell ref="AT136:AT138"/>
    <mergeCell ref="AU136:AU138"/>
    <mergeCell ref="AJ136:AJ138"/>
    <mergeCell ref="AK136:AK138"/>
    <mergeCell ref="AL136:AL138"/>
    <mergeCell ref="AM136:AM138"/>
    <mergeCell ref="AN136:AN138"/>
    <mergeCell ref="AO136:AO138"/>
    <mergeCell ref="AD136:AD138"/>
    <mergeCell ref="AE136:AE138"/>
    <mergeCell ref="AF136:AF138"/>
    <mergeCell ref="AG136:AG138"/>
    <mergeCell ref="AH136:AH138"/>
    <mergeCell ref="AI136:AI138"/>
    <mergeCell ref="BH136:BH138"/>
    <mergeCell ref="BI136:BI138"/>
    <mergeCell ref="BJ136:BJ138"/>
    <mergeCell ref="BK136:BK138"/>
    <mergeCell ref="BL136:BL138"/>
    <mergeCell ref="BM136:BM138"/>
    <mergeCell ref="BB136:BB138"/>
    <mergeCell ref="BC136:BC138"/>
    <mergeCell ref="BD136:BD138"/>
    <mergeCell ref="BE136:BE138"/>
    <mergeCell ref="BF136:BF138"/>
    <mergeCell ref="BG136:BG138"/>
    <mergeCell ref="AV136:AV138"/>
    <mergeCell ref="AW136:AW138"/>
    <mergeCell ref="AX136:AX138"/>
    <mergeCell ref="AY136:AY138"/>
    <mergeCell ref="AZ136:AZ138"/>
    <mergeCell ref="BA136:BA138"/>
    <mergeCell ref="CH136:CH138"/>
    <mergeCell ref="CI136:CI138"/>
    <mergeCell ref="CJ136:CJ138"/>
    <mergeCell ref="CK136:CK138"/>
    <mergeCell ref="BZ136:BZ138"/>
    <mergeCell ref="CA136:CA138"/>
    <mergeCell ref="CB136:CB138"/>
    <mergeCell ref="CC136:CC138"/>
    <mergeCell ref="CD136:CD138"/>
    <mergeCell ref="CE136:CE138"/>
    <mergeCell ref="BT136:BT138"/>
    <mergeCell ref="BU136:BU138"/>
    <mergeCell ref="BV136:BV138"/>
    <mergeCell ref="BW136:BW138"/>
    <mergeCell ref="BX136:BX138"/>
    <mergeCell ref="BY136:BY138"/>
    <mergeCell ref="BN136:BN138"/>
    <mergeCell ref="BO136:BO138"/>
    <mergeCell ref="BP136:BP138"/>
    <mergeCell ref="BQ136:BQ138"/>
    <mergeCell ref="BR136:BR138"/>
    <mergeCell ref="BS136:BS138"/>
    <mergeCell ref="A139:A140"/>
    <mergeCell ref="B139:B140"/>
    <mergeCell ref="C139:C140"/>
    <mergeCell ref="D139:D140"/>
    <mergeCell ref="E139:E140"/>
    <mergeCell ref="F139:F140"/>
    <mergeCell ref="DD136:DD138"/>
    <mergeCell ref="DE136:DE138"/>
    <mergeCell ref="DF136:DF138"/>
    <mergeCell ref="C137:C138"/>
    <mergeCell ref="D137:D138"/>
    <mergeCell ref="E137:E138"/>
    <mergeCell ref="CX136:CX138"/>
    <mergeCell ref="CY136:CY138"/>
    <mergeCell ref="CZ136:CZ138"/>
    <mergeCell ref="DA136:DA138"/>
    <mergeCell ref="DB136:DB138"/>
    <mergeCell ref="DC136:DC138"/>
    <mergeCell ref="CR136:CR138"/>
    <mergeCell ref="CS136:CS138"/>
    <mergeCell ref="CT136:CT138"/>
    <mergeCell ref="CU136:CU138"/>
    <mergeCell ref="CV136:CV138"/>
    <mergeCell ref="CW136:CW138"/>
    <mergeCell ref="CL136:CL138"/>
    <mergeCell ref="CM136:CM138"/>
    <mergeCell ref="CN136:CN138"/>
    <mergeCell ref="CO136:CO138"/>
    <mergeCell ref="CP136:CP138"/>
    <mergeCell ref="CQ136:CQ138"/>
    <mergeCell ref="CF136:CF138"/>
    <mergeCell ref="CG136:CG138"/>
    <mergeCell ref="Y139:Y140"/>
    <mergeCell ref="Z139:Z140"/>
    <mergeCell ref="AA139:AA140"/>
    <mergeCell ref="AB139:AB140"/>
    <mergeCell ref="AC139:AC140"/>
    <mergeCell ref="AD139:AD140"/>
    <mergeCell ref="S139:S140"/>
    <mergeCell ref="T139:T140"/>
    <mergeCell ref="U139:U140"/>
    <mergeCell ref="V139:V140"/>
    <mergeCell ref="W139:W140"/>
    <mergeCell ref="X139:X140"/>
    <mergeCell ref="G139:G140"/>
    <mergeCell ref="H139:H140"/>
    <mergeCell ref="L139:L140"/>
    <mergeCell ref="M139:M140"/>
    <mergeCell ref="N139:N140"/>
    <mergeCell ref="R139:R140"/>
    <mergeCell ref="AQ139:AQ140"/>
    <mergeCell ref="AR139:AR140"/>
    <mergeCell ref="AS139:AS140"/>
    <mergeCell ref="AT139:AT140"/>
    <mergeCell ref="AU139:AU140"/>
    <mergeCell ref="AV139:AV140"/>
    <mergeCell ref="AK139:AK140"/>
    <mergeCell ref="AL139:AL140"/>
    <mergeCell ref="AM139:AM140"/>
    <mergeCell ref="AN139:AN140"/>
    <mergeCell ref="AO139:AO140"/>
    <mergeCell ref="AP139:AP140"/>
    <mergeCell ref="AE139:AE140"/>
    <mergeCell ref="AF139:AF140"/>
    <mergeCell ref="AG139:AG140"/>
    <mergeCell ref="AH139:AH140"/>
    <mergeCell ref="AI139:AI140"/>
    <mergeCell ref="AJ139:AJ140"/>
    <mergeCell ref="BI139:BI140"/>
    <mergeCell ref="BJ139:BJ140"/>
    <mergeCell ref="BK139:BK140"/>
    <mergeCell ref="BL139:BL140"/>
    <mergeCell ref="BM139:BM140"/>
    <mergeCell ref="BN139:BN140"/>
    <mergeCell ref="BC139:BC140"/>
    <mergeCell ref="BD139:BD140"/>
    <mergeCell ref="BE139:BE140"/>
    <mergeCell ref="BF139:BF140"/>
    <mergeCell ref="BG139:BG140"/>
    <mergeCell ref="BH139:BH140"/>
    <mergeCell ref="AW139:AW140"/>
    <mergeCell ref="AX139:AX140"/>
    <mergeCell ref="AY139:AY140"/>
    <mergeCell ref="AZ139:AZ140"/>
    <mergeCell ref="BA139:BA140"/>
    <mergeCell ref="BB139:BB140"/>
    <mergeCell ref="CK139:CK140"/>
    <mergeCell ref="CL139:CL140"/>
    <mergeCell ref="CA139:CA140"/>
    <mergeCell ref="CB139:CB140"/>
    <mergeCell ref="CC139:CC140"/>
    <mergeCell ref="CD139:CD140"/>
    <mergeCell ref="CE139:CE140"/>
    <mergeCell ref="CF139:CF140"/>
    <mergeCell ref="BU139:BU140"/>
    <mergeCell ref="BV139:BV140"/>
    <mergeCell ref="BW139:BW140"/>
    <mergeCell ref="BX139:BX140"/>
    <mergeCell ref="BY139:BY140"/>
    <mergeCell ref="BZ139:BZ140"/>
    <mergeCell ref="BO139:BO140"/>
    <mergeCell ref="BP139:BP140"/>
    <mergeCell ref="BQ139:BQ140"/>
    <mergeCell ref="BR139:BR140"/>
    <mergeCell ref="BS139:BS140"/>
    <mergeCell ref="BT139:BT140"/>
    <mergeCell ref="DE139:DE140"/>
    <mergeCell ref="DF139:DF140"/>
    <mergeCell ref="A141:A146"/>
    <mergeCell ref="B141:B146"/>
    <mergeCell ref="C141:C146"/>
    <mergeCell ref="D141:D146"/>
    <mergeCell ref="E141:E146"/>
    <mergeCell ref="F141:F146"/>
    <mergeCell ref="G141:G146"/>
    <mergeCell ref="H141:H146"/>
    <mergeCell ref="CY139:CY140"/>
    <mergeCell ref="CZ139:CZ140"/>
    <mergeCell ref="DA139:DA140"/>
    <mergeCell ref="DB139:DB140"/>
    <mergeCell ref="DC139:DC140"/>
    <mergeCell ref="DD139:DD140"/>
    <mergeCell ref="CS139:CS140"/>
    <mergeCell ref="CT139:CT140"/>
    <mergeCell ref="CU139:CU140"/>
    <mergeCell ref="CV139:CV140"/>
    <mergeCell ref="CW139:CW140"/>
    <mergeCell ref="CX139:CX140"/>
    <mergeCell ref="CM139:CM140"/>
    <mergeCell ref="CN139:CN140"/>
    <mergeCell ref="CO139:CO140"/>
    <mergeCell ref="CP139:CP140"/>
    <mergeCell ref="CQ139:CQ140"/>
    <mergeCell ref="CR139:CR140"/>
    <mergeCell ref="CG139:CG140"/>
    <mergeCell ref="CH139:CH140"/>
    <mergeCell ref="CI139:CI140"/>
    <mergeCell ref="CJ139:CJ140"/>
    <mergeCell ref="X141:X146"/>
    <mergeCell ref="Y141:Y146"/>
    <mergeCell ref="Z141:Z146"/>
    <mergeCell ref="AA141:AA146"/>
    <mergeCell ref="AB141:AB146"/>
    <mergeCell ref="AC141:AC146"/>
    <mergeCell ref="R141:R146"/>
    <mergeCell ref="S141:S146"/>
    <mergeCell ref="T141:T146"/>
    <mergeCell ref="U141:U146"/>
    <mergeCell ref="V141:V146"/>
    <mergeCell ref="W141:W146"/>
    <mergeCell ref="I141:I146"/>
    <mergeCell ref="J141:J146"/>
    <mergeCell ref="K141:K146"/>
    <mergeCell ref="L141:L146"/>
    <mergeCell ref="M141:M146"/>
    <mergeCell ref="N141:N146"/>
    <mergeCell ref="AP141:AP146"/>
    <mergeCell ref="AQ141:AQ146"/>
    <mergeCell ref="AR141:AR146"/>
    <mergeCell ref="AS141:AS146"/>
    <mergeCell ref="AT141:AT146"/>
    <mergeCell ref="AU141:AU146"/>
    <mergeCell ref="AJ141:AJ146"/>
    <mergeCell ref="AK141:AK146"/>
    <mergeCell ref="AL141:AL146"/>
    <mergeCell ref="AM141:AM146"/>
    <mergeCell ref="AN141:AN146"/>
    <mergeCell ref="AO141:AO146"/>
    <mergeCell ref="AD141:AD146"/>
    <mergeCell ref="AE141:AE146"/>
    <mergeCell ref="AF141:AF146"/>
    <mergeCell ref="AG141:AG146"/>
    <mergeCell ref="AH141:AH146"/>
    <mergeCell ref="AI141:AI146"/>
    <mergeCell ref="BH141:BH146"/>
    <mergeCell ref="BI141:BI146"/>
    <mergeCell ref="BJ141:BJ146"/>
    <mergeCell ref="BK141:BK146"/>
    <mergeCell ref="BL141:BL146"/>
    <mergeCell ref="BM141:BM146"/>
    <mergeCell ref="BB141:BB146"/>
    <mergeCell ref="BC141:BC146"/>
    <mergeCell ref="BD141:BD146"/>
    <mergeCell ref="BE141:BE146"/>
    <mergeCell ref="BF141:BF146"/>
    <mergeCell ref="BG141:BG146"/>
    <mergeCell ref="AV141:AV146"/>
    <mergeCell ref="AW141:AW146"/>
    <mergeCell ref="AX141:AX146"/>
    <mergeCell ref="AY141:AY146"/>
    <mergeCell ref="AZ141:AZ146"/>
    <mergeCell ref="BA141:BA146"/>
    <mergeCell ref="CJ141:CJ146"/>
    <mergeCell ref="CK141:CK146"/>
    <mergeCell ref="BZ141:BZ146"/>
    <mergeCell ref="CA141:CA146"/>
    <mergeCell ref="CB141:CB146"/>
    <mergeCell ref="CC141:CC146"/>
    <mergeCell ref="CD141:CD146"/>
    <mergeCell ref="CE141:CE146"/>
    <mergeCell ref="BT141:BT146"/>
    <mergeCell ref="BU141:BU146"/>
    <mergeCell ref="BV141:BV146"/>
    <mergeCell ref="BW141:BW146"/>
    <mergeCell ref="BX141:BX146"/>
    <mergeCell ref="BY141:BY146"/>
    <mergeCell ref="BN141:BN146"/>
    <mergeCell ref="BO141:BO146"/>
    <mergeCell ref="BP141:BP146"/>
    <mergeCell ref="BQ141:BQ146"/>
    <mergeCell ref="BR141:BR146"/>
    <mergeCell ref="BS141:BS146"/>
    <mergeCell ref="DD141:DD146"/>
    <mergeCell ref="DE141:DE146"/>
    <mergeCell ref="DF141:DF146"/>
    <mergeCell ref="A147:A148"/>
    <mergeCell ref="B147:B148"/>
    <mergeCell ref="C147:C148"/>
    <mergeCell ref="D147:D148"/>
    <mergeCell ref="E147:E148"/>
    <mergeCell ref="F147:F148"/>
    <mergeCell ref="G147:G148"/>
    <mergeCell ref="CX141:CX146"/>
    <mergeCell ref="CY141:CY146"/>
    <mergeCell ref="CZ141:CZ146"/>
    <mergeCell ref="DA141:DA146"/>
    <mergeCell ref="DB141:DB146"/>
    <mergeCell ref="DC141:DC146"/>
    <mergeCell ref="CR141:CR146"/>
    <mergeCell ref="CS141:CS146"/>
    <mergeCell ref="CT141:CT146"/>
    <mergeCell ref="CU141:CU146"/>
    <mergeCell ref="CV141:CV146"/>
    <mergeCell ref="CW141:CW146"/>
    <mergeCell ref="CL141:CL146"/>
    <mergeCell ref="CM141:CM146"/>
    <mergeCell ref="CN141:CN146"/>
    <mergeCell ref="CO141:CO146"/>
    <mergeCell ref="CP141:CP146"/>
    <mergeCell ref="CQ141:CQ146"/>
    <mergeCell ref="CF141:CF146"/>
    <mergeCell ref="CG141:CG146"/>
    <mergeCell ref="CH141:CH146"/>
    <mergeCell ref="CI141:CI146"/>
    <mergeCell ref="W147:W148"/>
    <mergeCell ref="X147:X148"/>
    <mergeCell ref="Y147:Y148"/>
    <mergeCell ref="Z147:Z148"/>
    <mergeCell ref="AA147:AA148"/>
    <mergeCell ref="AB147:AB148"/>
    <mergeCell ref="N147:N148"/>
    <mergeCell ref="R147:R148"/>
    <mergeCell ref="S147:S148"/>
    <mergeCell ref="T147:T148"/>
    <mergeCell ref="U147:U148"/>
    <mergeCell ref="V147:V148"/>
    <mergeCell ref="H147:H148"/>
    <mergeCell ref="I147:I148"/>
    <mergeCell ref="J147:J148"/>
    <mergeCell ref="K147:K148"/>
    <mergeCell ref="L147:L148"/>
    <mergeCell ref="M147:M148"/>
    <mergeCell ref="AO147:AO148"/>
    <mergeCell ref="AP147:AP148"/>
    <mergeCell ref="AQ147:AQ148"/>
    <mergeCell ref="AR147:AR148"/>
    <mergeCell ref="AS147:AS148"/>
    <mergeCell ref="AT147:AT148"/>
    <mergeCell ref="AI147:AI148"/>
    <mergeCell ref="AJ147:AJ148"/>
    <mergeCell ref="AK147:AK148"/>
    <mergeCell ref="AL147:AL148"/>
    <mergeCell ref="AM147:AM148"/>
    <mergeCell ref="AN147:AN148"/>
    <mergeCell ref="AC147:AC148"/>
    <mergeCell ref="AD147:AD148"/>
    <mergeCell ref="AE147:AE148"/>
    <mergeCell ref="AF147:AF148"/>
    <mergeCell ref="AG147:AG148"/>
    <mergeCell ref="AH147:AH148"/>
    <mergeCell ref="BG147:BG148"/>
    <mergeCell ref="BH147:BH148"/>
    <mergeCell ref="BI147:BI148"/>
    <mergeCell ref="BJ147:BJ148"/>
    <mergeCell ref="BK147:BK148"/>
    <mergeCell ref="BL147:BL148"/>
    <mergeCell ref="BA147:BA148"/>
    <mergeCell ref="BB147:BB148"/>
    <mergeCell ref="BC147:BC148"/>
    <mergeCell ref="BD147:BD148"/>
    <mergeCell ref="BE147:BE148"/>
    <mergeCell ref="BF147:BF148"/>
    <mergeCell ref="AU147:AU148"/>
    <mergeCell ref="AV147:AV148"/>
    <mergeCell ref="AW147:AW148"/>
    <mergeCell ref="AX147:AX148"/>
    <mergeCell ref="AY147:AY148"/>
    <mergeCell ref="AZ147:AZ148"/>
    <mergeCell ref="CI147:CI148"/>
    <mergeCell ref="CJ147:CJ148"/>
    <mergeCell ref="BY147:BY148"/>
    <mergeCell ref="BZ147:BZ148"/>
    <mergeCell ref="CA147:CA148"/>
    <mergeCell ref="CB147:CB148"/>
    <mergeCell ref="CC147:CC148"/>
    <mergeCell ref="CD147:CD148"/>
    <mergeCell ref="BS147:BS148"/>
    <mergeCell ref="BT147:BT148"/>
    <mergeCell ref="BU147:BU148"/>
    <mergeCell ref="BV147:BV148"/>
    <mergeCell ref="BW147:BW148"/>
    <mergeCell ref="BX147:BX148"/>
    <mergeCell ref="BM147:BM148"/>
    <mergeCell ref="BN147:BN148"/>
    <mergeCell ref="BO147:BO148"/>
    <mergeCell ref="BP147:BP148"/>
    <mergeCell ref="BQ147:BQ148"/>
    <mergeCell ref="BR147:BR148"/>
    <mergeCell ref="DC147:DC148"/>
    <mergeCell ref="DD147:DD148"/>
    <mergeCell ref="DE147:DE148"/>
    <mergeCell ref="DF147:DF148"/>
    <mergeCell ref="A149:A151"/>
    <mergeCell ref="B149:B151"/>
    <mergeCell ref="F149:F151"/>
    <mergeCell ref="G149:G151"/>
    <mergeCell ref="H149:H151"/>
    <mergeCell ref="L149:L151"/>
    <mergeCell ref="CW147:CW148"/>
    <mergeCell ref="CX147:CX148"/>
    <mergeCell ref="CY147:CY148"/>
    <mergeCell ref="CZ147:CZ148"/>
    <mergeCell ref="DA147:DA148"/>
    <mergeCell ref="DB147:DB148"/>
    <mergeCell ref="CQ147:CQ148"/>
    <mergeCell ref="CR147:CR148"/>
    <mergeCell ref="CS147:CS148"/>
    <mergeCell ref="CT147:CT148"/>
    <mergeCell ref="CU147:CU148"/>
    <mergeCell ref="CV147:CV148"/>
    <mergeCell ref="CK147:CK148"/>
    <mergeCell ref="CL147:CL148"/>
    <mergeCell ref="CM147:CM148"/>
    <mergeCell ref="CN147:CN148"/>
    <mergeCell ref="CO147:CO148"/>
    <mergeCell ref="CP147:CP148"/>
    <mergeCell ref="CE147:CE148"/>
    <mergeCell ref="CF147:CF148"/>
    <mergeCell ref="CG147:CG148"/>
    <mergeCell ref="CH147:CH148"/>
    <mergeCell ref="AB149:AB151"/>
    <mergeCell ref="AC149:AC151"/>
    <mergeCell ref="AD149:AD151"/>
    <mergeCell ref="AE149:AE151"/>
    <mergeCell ref="AF149:AF151"/>
    <mergeCell ref="AG149:AG151"/>
    <mergeCell ref="V149:V151"/>
    <mergeCell ref="W149:W151"/>
    <mergeCell ref="X149:X151"/>
    <mergeCell ref="Y149:Y151"/>
    <mergeCell ref="Z149:Z151"/>
    <mergeCell ref="AA149:AA151"/>
    <mergeCell ref="M149:M151"/>
    <mergeCell ref="N149:N151"/>
    <mergeCell ref="R149:R151"/>
    <mergeCell ref="S149:S151"/>
    <mergeCell ref="T149:T151"/>
    <mergeCell ref="U149:U151"/>
    <mergeCell ref="Q150:Q151"/>
    <mergeCell ref="AT149:AT151"/>
    <mergeCell ref="AU149:AU151"/>
    <mergeCell ref="AV149:AV151"/>
    <mergeCell ref="AW149:AW151"/>
    <mergeCell ref="AX149:AX151"/>
    <mergeCell ref="AY149:AY151"/>
    <mergeCell ref="AN149:AN151"/>
    <mergeCell ref="AO149:AO151"/>
    <mergeCell ref="AP149:AP151"/>
    <mergeCell ref="AQ149:AQ151"/>
    <mergeCell ref="AR149:AR151"/>
    <mergeCell ref="AS149:AS151"/>
    <mergeCell ref="AH149:AH151"/>
    <mergeCell ref="AI149:AI151"/>
    <mergeCell ref="AJ149:AJ151"/>
    <mergeCell ref="AK149:AK151"/>
    <mergeCell ref="AL149:AL151"/>
    <mergeCell ref="AM149:AM151"/>
    <mergeCell ref="BL149:BL151"/>
    <mergeCell ref="BM149:BM151"/>
    <mergeCell ref="BN149:BN151"/>
    <mergeCell ref="BO149:BO151"/>
    <mergeCell ref="BP149:BP151"/>
    <mergeCell ref="BQ149:BQ151"/>
    <mergeCell ref="BF149:BF151"/>
    <mergeCell ref="BG149:BG151"/>
    <mergeCell ref="BH149:BH151"/>
    <mergeCell ref="BI149:BI151"/>
    <mergeCell ref="BJ149:BJ151"/>
    <mergeCell ref="BK149:BK151"/>
    <mergeCell ref="AZ149:AZ151"/>
    <mergeCell ref="BA149:BA151"/>
    <mergeCell ref="BB149:BB151"/>
    <mergeCell ref="BC149:BC151"/>
    <mergeCell ref="BD149:BD151"/>
    <mergeCell ref="BE149:BE151"/>
    <mergeCell ref="CN149:CN151"/>
    <mergeCell ref="CO149:CO151"/>
    <mergeCell ref="CD149:CD151"/>
    <mergeCell ref="CE149:CE151"/>
    <mergeCell ref="CF149:CF151"/>
    <mergeCell ref="CG149:CG151"/>
    <mergeCell ref="CH149:CH151"/>
    <mergeCell ref="CI149:CI151"/>
    <mergeCell ref="BX149:BX151"/>
    <mergeCell ref="BY149:BY151"/>
    <mergeCell ref="BZ149:BZ151"/>
    <mergeCell ref="CA149:CA151"/>
    <mergeCell ref="CB149:CB151"/>
    <mergeCell ref="CC149:CC151"/>
    <mergeCell ref="BR149:BR151"/>
    <mergeCell ref="BS149:BS151"/>
    <mergeCell ref="BT149:BT151"/>
    <mergeCell ref="BU149:BU151"/>
    <mergeCell ref="BV149:BV151"/>
    <mergeCell ref="BW149:BW151"/>
    <mergeCell ref="A152:A153"/>
    <mergeCell ref="B152:B153"/>
    <mergeCell ref="F152:F153"/>
    <mergeCell ref="G152:G153"/>
    <mergeCell ref="H152:H153"/>
    <mergeCell ref="I152:I153"/>
    <mergeCell ref="DB149:DB151"/>
    <mergeCell ref="DC149:DC151"/>
    <mergeCell ref="DD149:DD151"/>
    <mergeCell ref="DE149:DE151"/>
    <mergeCell ref="DF149:DF151"/>
    <mergeCell ref="I150:I151"/>
    <mergeCell ref="J150:J151"/>
    <mergeCell ref="K150:K151"/>
    <mergeCell ref="O150:O151"/>
    <mergeCell ref="P150:P151"/>
    <mergeCell ref="CV149:CV151"/>
    <mergeCell ref="CW149:CW151"/>
    <mergeCell ref="CX149:CX151"/>
    <mergeCell ref="CY149:CY151"/>
    <mergeCell ref="CZ149:CZ151"/>
    <mergeCell ref="DA149:DA151"/>
    <mergeCell ref="CP149:CP151"/>
    <mergeCell ref="CQ149:CQ151"/>
    <mergeCell ref="CR149:CR151"/>
    <mergeCell ref="CS149:CS151"/>
    <mergeCell ref="CT149:CT151"/>
    <mergeCell ref="CU149:CU151"/>
    <mergeCell ref="CJ149:CJ151"/>
    <mergeCell ref="CK149:CK151"/>
    <mergeCell ref="CL149:CL151"/>
    <mergeCell ref="CM149:CM151"/>
    <mergeCell ref="Y152:Y153"/>
    <mergeCell ref="Z152:Z153"/>
    <mergeCell ref="AA152:AA153"/>
    <mergeCell ref="AB152:AB153"/>
    <mergeCell ref="AC152:AC153"/>
    <mergeCell ref="AD152:AD153"/>
    <mergeCell ref="S152:S153"/>
    <mergeCell ref="T152:T153"/>
    <mergeCell ref="U152:U153"/>
    <mergeCell ref="V152:V153"/>
    <mergeCell ref="W152:W153"/>
    <mergeCell ref="X152:X153"/>
    <mergeCell ref="J152:J153"/>
    <mergeCell ref="K152:K153"/>
    <mergeCell ref="L152:L153"/>
    <mergeCell ref="M152:M153"/>
    <mergeCell ref="N152:N153"/>
    <mergeCell ref="R152:R153"/>
    <mergeCell ref="AQ152:AQ153"/>
    <mergeCell ref="AR152:AR153"/>
    <mergeCell ref="AS152:AS153"/>
    <mergeCell ref="AT152:AT153"/>
    <mergeCell ref="AU152:AU153"/>
    <mergeCell ref="AV152:AV153"/>
    <mergeCell ref="AK152:AK153"/>
    <mergeCell ref="AL152:AL153"/>
    <mergeCell ref="AM152:AM153"/>
    <mergeCell ref="AN152:AN153"/>
    <mergeCell ref="AO152:AO153"/>
    <mergeCell ref="AP152:AP153"/>
    <mergeCell ref="AE152:AE153"/>
    <mergeCell ref="AF152:AF153"/>
    <mergeCell ref="AG152:AG153"/>
    <mergeCell ref="AH152:AH153"/>
    <mergeCell ref="AI152:AI153"/>
    <mergeCell ref="AJ152:AJ153"/>
    <mergeCell ref="BI152:BI153"/>
    <mergeCell ref="BJ152:BJ153"/>
    <mergeCell ref="BK152:BK153"/>
    <mergeCell ref="BL152:BL153"/>
    <mergeCell ref="BM152:BM153"/>
    <mergeCell ref="BN152:BN153"/>
    <mergeCell ref="BC152:BC153"/>
    <mergeCell ref="BD152:BD153"/>
    <mergeCell ref="BE152:BE153"/>
    <mergeCell ref="BF152:BF153"/>
    <mergeCell ref="BG152:BG153"/>
    <mergeCell ref="BH152:BH153"/>
    <mergeCell ref="AW152:AW153"/>
    <mergeCell ref="AX152:AX153"/>
    <mergeCell ref="AY152:AY153"/>
    <mergeCell ref="AZ152:AZ153"/>
    <mergeCell ref="BA152:BA153"/>
    <mergeCell ref="BB152:BB153"/>
    <mergeCell ref="CK152:CK153"/>
    <mergeCell ref="CL152:CL153"/>
    <mergeCell ref="CA152:CA153"/>
    <mergeCell ref="CB152:CB153"/>
    <mergeCell ref="CC152:CC153"/>
    <mergeCell ref="CD152:CD153"/>
    <mergeCell ref="CE152:CE153"/>
    <mergeCell ref="CF152:CF153"/>
    <mergeCell ref="BU152:BU153"/>
    <mergeCell ref="BV152:BV153"/>
    <mergeCell ref="BW152:BW153"/>
    <mergeCell ref="BX152:BX153"/>
    <mergeCell ref="BY152:BY153"/>
    <mergeCell ref="BZ152:BZ153"/>
    <mergeCell ref="BO152:BO153"/>
    <mergeCell ref="BP152:BP153"/>
    <mergeCell ref="BQ152:BQ153"/>
    <mergeCell ref="BR152:BR153"/>
    <mergeCell ref="BS152:BS153"/>
    <mergeCell ref="BT152:BT153"/>
    <mergeCell ref="DE152:DE153"/>
    <mergeCell ref="DF152:DF153"/>
    <mergeCell ref="A154:A161"/>
    <mergeCell ref="B154:B161"/>
    <mergeCell ref="F154:F161"/>
    <mergeCell ref="G154:G161"/>
    <mergeCell ref="H154:H161"/>
    <mergeCell ref="I154:I161"/>
    <mergeCell ref="J154:J161"/>
    <mergeCell ref="K154:K161"/>
    <mergeCell ref="CY152:CY153"/>
    <mergeCell ref="CZ152:CZ153"/>
    <mergeCell ref="DA152:DA153"/>
    <mergeCell ref="DB152:DB153"/>
    <mergeCell ref="DC152:DC153"/>
    <mergeCell ref="DD152:DD153"/>
    <mergeCell ref="CS152:CS153"/>
    <mergeCell ref="CT152:CT153"/>
    <mergeCell ref="CU152:CU153"/>
    <mergeCell ref="CV152:CV153"/>
    <mergeCell ref="CW152:CW153"/>
    <mergeCell ref="CX152:CX153"/>
    <mergeCell ref="CM152:CM153"/>
    <mergeCell ref="CN152:CN153"/>
    <mergeCell ref="CO152:CO153"/>
    <mergeCell ref="CP152:CP153"/>
    <mergeCell ref="CQ152:CQ153"/>
    <mergeCell ref="CR152:CR153"/>
    <mergeCell ref="CG152:CG153"/>
    <mergeCell ref="CH152:CH153"/>
    <mergeCell ref="CI152:CI153"/>
    <mergeCell ref="CJ152:CJ153"/>
    <mergeCell ref="AA154:AA161"/>
    <mergeCell ref="AB154:AB161"/>
    <mergeCell ref="AC154:AC161"/>
    <mergeCell ref="AD154:AD161"/>
    <mergeCell ref="AE154:AE161"/>
    <mergeCell ref="AF154:AF161"/>
    <mergeCell ref="U154:U161"/>
    <mergeCell ref="V154:V161"/>
    <mergeCell ref="W154:W161"/>
    <mergeCell ref="X154:X161"/>
    <mergeCell ref="Y154:Y161"/>
    <mergeCell ref="Z154:Z161"/>
    <mergeCell ref="L154:L161"/>
    <mergeCell ref="M154:M161"/>
    <mergeCell ref="N154:N161"/>
    <mergeCell ref="R154:R161"/>
    <mergeCell ref="S154:S161"/>
    <mergeCell ref="T154:T161"/>
    <mergeCell ref="AS154:AS161"/>
    <mergeCell ref="AT154:AT161"/>
    <mergeCell ref="AU154:AU161"/>
    <mergeCell ref="AV154:AV161"/>
    <mergeCell ref="AW154:AW161"/>
    <mergeCell ref="AX154:AX161"/>
    <mergeCell ref="AM154:AM161"/>
    <mergeCell ref="AN154:AN161"/>
    <mergeCell ref="AO154:AO161"/>
    <mergeCell ref="AP154:AP161"/>
    <mergeCell ref="AQ154:AQ161"/>
    <mergeCell ref="AR154:AR161"/>
    <mergeCell ref="AG154:AG161"/>
    <mergeCell ref="AH154:AH161"/>
    <mergeCell ref="AI154:AI161"/>
    <mergeCell ref="AJ154:AJ161"/>
    <mergeCell ref="AK154:AK161"/>
    <mergeCell ref="AL154:AL161"/>
    <mergeCell ref="BT154:BT161"/>
    <mergeCell ref="BU154:BU161"/>
    <mergeCell ref="BV154:BV161"/>
    <mergeCell ref="BK154:BK161"/>
    <mergeCell ref="BL154:BL161"/>
    <mergeCell ref="BM154:BM161"/>
    <mergeCell ref="BN154:BN161"/>
    <mergeCell ref="BO154:BO161"/>
    <mergeCell ref="BP154:BP161"/>
    <mergeCell ref="BE154:BE161"/>
    <mergeCell ref="BF154:BF161"/>
    <mergeCell ref="BG154:BG161"/>
    <mergeCell ref="BH154:BH161"/>
    <mergeCell ref="BI154:BI161"/>
    <mergeCell ref="BJ154:BJ161"/>
    <mergeCell ref="AY154:AY161"/>
    <mergeCell ref="AZ154:AZ161"/>
    <mergeCell ref="BA154:BA161"/>
    <mergeCell ref="BB154:BB161"/>
    <mergeCell ref="BC154:BC161"/>
    <mergeCell ref="BD154:BD161"/>
    <mergeCell ref="DF154:DF161"/>
    <mergeCell ref="CU154:CU161"/>
    <mergeCell ref="CV154:CV161"/>
    <mergeCell ref="CW154:CW161"/>
    <mergeCell ref="CX154:CX161"/>
    <mergeCell ref="CY154:CY161"/>
    <mergeCell ref="CZ154:CZ161"/>
    <mergeCell ref="CO154:CO161"/>
    <mergeCell ref="CP154:CP161"/>
    <mergeCell ref="CQ154:CQ161"/>
    <mergeCell ref="CR154:CR161"/>
    <mergeCell ref="CS154:CS161"/>
    <mergeCell ref="CT154:CT161"/>
    <mergeCell ref="CI154:CI161"/>
    <mergeCell ref="CJ154:CJ161"/>
    <mergeCell ref="CK154:CK161"/>
    <mergeCell ref="CL154:CL161"/>
    <mergeCell ref="CM154:CM161"/>
    <mergeCell ref="CN154:CN161"/>
    <mergeCell ref="G162:G165"/>
    <mergeCell ref="H162:H165"/>
    <mergeCell ref="I162:I165"/>
    <mergeCell ref="J162:J165"/>
    <mergeCell ref="K162:K165"/>
    <mergeCell ref="L162:L165"/>
    <mergeCell ref="C156:C161"/>
    <mergeCell ref="D156:D161"/>
    <mergeCell ref="E156:E161"/>
    <mergeCell ref="A162:A165"/>
    <mergeCell ref="B162:B165"/>
    <mergeCell ref="F162:F165"/>
    <mergeCell ref="DA154:DA161"/>
    <mergeCell ref="DB154:DB161"/>
    <mergeCell ref="DC154:DC161"/>
    <mergeCell ref="DD154:DD161"/>
    <mergeCell ref="DE154:DE161"/>
    <mergeCell ref="CC154:CC161"/>
    <mergeCell ref="CD154:CD161"/>
    <mergeCell ref="CE154:CE161"/>
    <mergeCell ref="CF154:CF161"/>
    <mergeCell ref="CG154:CG161"/>
    <mergeCell ref="CH154:CH161"/>
    <mergeCell ref="BW154:BW161"/>
    <mergeCell ref="BX154:BX161"/>
    <mergeCell ref="BY154:BY161"/>
    <mergeCell ref="BZ154:BZ161"/>
    <mergeCell ref="CA154:CA161"/>
    <mergeCell ref="CB154:CB161"/>
    <mergeCell ref="BQ154:BQ161"/>
    <mergeCell ref="BR154:BR161"/>
    <mergeCell ref="BS154:BS161"/>
    <mergeCell ref="AB162:AB165"/>
    <mergeCell ref="AC162:AC165"/>
    <mergeCell ref="AD162:AD165"/>
    <mergeCell ref="AE162:AE165"/>
    <mergeCell ref="AF162:AF165"/>
    <mergeCell ref="AG162:AG165"/>
    <mergeCell ref="V162:V165"/>
    <mergeCell ref="W162:W165"/>
    <mergeCell ref="X162:X165"/>
    <mergeCell ref="Y162:Y165"/>
    <mergeCell ref="Z162:Z165"/>
    <mergeCell ref="AA162:AA165"/>
    <mergeCell ref="M162:M165"/>
    <mergeCell ref="N162:N165"/>
    <mergeCell ref="R162:R165"/>
    <mergeCell ref="S162:S165"/>
    <mergeCell ref="T162:T165"/>
    <mergeCell ref="U162:U165"/>
    <mergeCell ref="AT162:AT165"/>
    <mergeCell ref="AU162:AU165"/>
    <mergeCell ref="AV162:AV165"/>
    <mergeCell ref="AW162:AW165"/>
    <mergeCell ref="AX162:AX165"/>
    <mergeCell ref="AY162:AY165"/>
    <mergeCell ref="AN162:AN165"/>
    <mergeCell ref="AO162:AO165"/>
    <mergeCell ref="AP162:AP165"/>
    <mergeCell ref="AQ162:AQ165"/>
    <mergeCell ref="AR162:AR165"/>
    <mergeCell ref="AS162:AS165"/>
    <mergeCell ref="AH162:AH165"/>
    <mergeCell ref="AI162:AI165"/>
    <mergeCell ref="AJ162:AJ165"/>
    <mergeCell ref="AK162:AK165"/>
    <mergeCell ref="AL162:AL165"/>
    <mergeCell ref="AM162:AM165"/>
    <mergeCell ref="BL162:BL165"/>
    <mergeCell ref="BM162:BM165"/>
    <mergeCell ref="BN162:BN165"/>
    <mergeCell ref="BO162:BO165"/>
    <mergeCell ref="BP162:BP165"/>
    <mergeCell ref="BQ162:BQ165"/>
    <mergeCell ref="BF162:BF165"/>
    <mergeCell ref="BG162:BG165"/>
    <mergeCell ref="BH162:BH165"/>
    <mergeCell ref="BI162:BI165"/>
    <mergeCell ref="BJ162:BJ165"/>
    <mergeCell ref="BK162:BK165"/>
    <mergeCell ref="AZ162:AZ165"/>
    <mergeCell ref="BA162:BA165"/>
    <mergeCell ref="BB162:BB165"/>
    <mergeCell ref="BC162:BC165"/>
    <mergeCell ref="BD162:BD165"/>
    <mergeCell ref="BE162:BE165"/>
    <mergeCell ref="CD162:CD165"/>
    <mergeCell ref="CE162:CE165"/>
    <mergeCell ref="CF162:CF165"/>
    <mergeCell ref="CG162:CG165"/>
    <mergeCell ref="CH162:CH165"/>
    <mergeCell ref="CI162:CI165"/>
    <mergeCell ref="BX162:BX165"/>
    <mergeCell ref="BY162:BY165"/>
    <mergeCell ref="BZ162:BZ165"/>
    <mergeCell ref="CA162:CA165"/>
    <mergeCell ref="CB162:CB165"/>
    <mergeCell ref="CC162:CC165"/>
    <mergeCell ref="BR162:BR165"/>
    <mergeCell ref="BS162:BS165"/>
    <mergeCell ref="BT162:BT165"/>
    <mergeCell ref="BU162:BU165"/>
    <mergeCell ref="BV162:BV165"/>
    <mergeCell ref="BW162:BW165"/>
    <mergeCell ref="A166:A167"/>
    <mergeCell ref="B166:B167"/>
    <mergeCell ref="F166:F167"/>
    <mergeCell ref="G166:G167"/>
    <mergeCell ref="H166:H167"/>
    <mergeCell ref="I166:I167"/>
    <mergeCell ref="DB162:DB165"/>
    <mergeCell ref="DC162:DC165"/>
    <mergeCell ref="DD162:DD165"/>
    <mergeCell ref="DE162:DE165"/>
    <mergeCell ref="DF162:DF165"/>
    <mergeCell ref="C163:C165"/>
    <mergeCell ref="D163:D165"/>
    <mergeCell ref="E163:E165"/>
    <mergeCell ref="CV162:CV165"/>
    <mergeCell ref="CW162:CW165"/>
    <mergeCell ref="CX162:CX165"/>
    <mergeCell ref="CY162:CY165"/>
    <mergeCell ref="CZ162:CZ165"/>
    <mergeCell ref="DA162:DA165"/>
    <mergeCell ref="CP162:CP165"/>
    <mergeCell ref="CQ162:CQ165"/>
    <mergeCell ref="CR162:CR165"/>
    <mergeCell ref="CS162:CS165"/>
    <mergeCell ref="CT162:CT165"/>
    <mergeCell ref="CU162:CU165"/>
    <mergeCell ref="CJ162:CJ165"/>
    <mergeCell ref="CK162:CK165"/>
    <mergeCell ref="CL162:CL165"/>
    <mergeCell ref="CM162:CM165"/>
    <mergeCell ref="CN162:CN165"/>
    <mergeCell ref="CO162:CO165"/>
    <mergeCell ref="Y166:Y167"/>
    <mergeCell ref="Z166:Z167"/>
    <mergeCell ref="AA166:AA167"/>
    <mergeCell ref="AB166:AB167"/>
    <mergeCell ref="AC166:AC167"/>
    <mergeCell ref="AD166:AD167"/>
    <mergeCell ref="S166:S167"/>
    <mergeCell ref="T166:T167"/>
    <mergeCell ref="U166:U167"/>
    <mergeCell ref="V166:V167"/>
    <mergeCell ref="W166:W167"/>
    <mergeCell ref="X166:X167"/>
    <mergeCell ref="J166:J167"/>
    <mergeCell ref="K166:K167"/>
    <mergeCell ref="L166:L167"/>
    <mergeCell ref="M166:M167"/>
    <mergeCell ref="N166:N167"/>
    <mergeCell ref="R166:R167"/>
    <mergeCell ref="AQ166:AQ167"/>
    <mergeCell ref="AR166:AR167"/>
    <mergeCell ref="AS166:AS167"/>
    <mergeCell ref="AT166:AT167"/>
    <mergeCell ref="AU166:AU167"/>
    <mergeCell ref="AV166:AV167"/>
    <mergeCell ref="AK166:AK167"/>
    <mergeCell ref="AL166:AL167"/>
    <mergeCell ref="AM166:AM167"/>
    <mergeCell ref="AN166:AN167"/>
    <mergeCell ref="AO166:AO167"/>
    <mergeCell ref="AP166:AP167"/>
    <mergeCell ref="AE166:AE167"/>
    <mergeCell ref="AF166:AF167"/>
    <mergeCell ref="AG166:AG167"/>
    <mergeCell ref="AH166:AH167"/>
    <mergeCell ref="AI166:AI167"/>
    <mergeCell ref="AJ166:AJ167"/>
    <mergeCell ref="BI166:BI167"/>
    <mergeCell ref="BJ166:BJ167"/>
    <mergeCell ref="BK166:BK167"/>
    <mergeCell ref="BL166:BL167"/>
    <mergeCell ref="BM166:BM167"/>
    <mergeCell ref="BN166:BN167"/>
    <mergeCell ref="BC166:BC167"/>
    <mergeCell ref="BD166:BD167"/>
    <mergeCell ref="BE166:BE167"/>
    <mergeCell ref="BF166:BF167"/>
    <mergeCell ref="BG166:BG167"/>
    <mergeCell ref="BH166:BH167"/>
    <mergeCell ref="AW166:AW167"/>
    <mergeCell ref="AX166:AX167"/>
    <mergeCell ref="AY166:AY167"/>
    <mergeCell ref="AZ166:AZ167"/>
    <mergeCell ref="BA166:BA167"/>
    <mergeCell ref="BB166:BB167"/>
    <mergeCell ref="CK166:CK167"/>
    <mergeCell ref="CL166:CL167"/>
    <mergeCell ref="CA166:CA167"/>
    <mergeCell ref="CB166:CB167"/>
    <mergeCell ref="CC166:CC167"/>
    <mergeCell ref="CD166:CD167"/>
    <mergeCell ref="CE166:CE167"/>
    <mergeCell ref="CF166:CF167"/>
    <mergeCell ref="BU166:BU167"/>
    <mergeCell ref="BV166:BV167"/>
    <mergeCell ref="BW166:BW167"/>
    <mergeCell ref="BX166:BX167"/>
    <mergeCell ref="BY166:BY167"/>
    <mergeCell ref="BZ166:BZ167"/>
    <mergeCell ref="BO166:BO167"/>
    <mergeCell ref="BP166:BP167"/>
    <mergeCell ref="BQ166:BQ167"/>
    <mergeCell ref="BR166:BR167"/>
    <mergeCell ref="BS166:BS167"/>
    <mergeCell ref="BT166:BT167"/>
    <mergeCell ref="DE166:DE167"/>
    <mergeCell ref="DF166:DF167"/>
    <mergeCell ref="A168:A169"/>
    <mergeCell ref="B168:B169"/>
    <mergeCell ref="F168:F169"/>
    <mergeCell ref="G168:G169"/>
    <mergeCell ref="H168:H169"/>
    <mergeCell ref="I168:I169"/>
    <mergeCell ref="J168:J169"/>
    <mergeCell ref="K168:K169"/>
    <mergeCell ref="CY166:CY167"/>
    <mergeCell ref="CZ166:CZ167"/>
    <mergeCell ref="DA166:DA167"/>
    <mergeCell ref="DB166:DB167"/>
    <mergeCell ref="DC166:DC167"/>
    <mergeCell ref="DD166:DD167"/>
    <mergeCell ref="CS166:CS167"/>
    <mergeCell ref="CT166:CT167"/>
    <mergeCell ref="CU166:CU167"/>
    <mergeCell ref="CV166:CV167"/>
    <mergeCell ref="CW166:CW167"/>
    <mergeCell ref="CX166:CX167"/>
    <mergeCell ref="CM166:CM167"/>
    <mergeCell ref="CN166:CN167"/>
    <mergeCell ref="CO166:CO167"/>
    <mergeCell ref="CP166:CP167"/>
    <mergeCell ref="CQ166:CQ167"/>
    <mergeCell ref="CR166:CR167"/>
    <mergeCell ref="CG166:CG167"/>
    <mergeCell ref="CH166:CH167"/>
    <mergeCell ref="CI166:CI167"/>
    <mergeCell ref="CJ166:CJ167"/>
    <mergeCell ref="AA168:AA169"/>
    <mergeCell ref="AB168:AB169"/>
    <mergeCell ref="AC168:AC169"/>
    <mergeCell ref="AD168:AD169"/>
    <mergeCell ref="AE168:AE169"/>
    <mergeCell ref="AF168:AF169"/>
    <mergeCell ref="U168:U169"/>
    <mergeCell ref="V168:V169"/>
    <mergeCell ref="W168:W169"/>
    <mergeCell ref="X168:X169"/>
    <mergeCell ref="Y168:Y169"/>
    <mergeCell ref="Z168:Z169"/>
    <mergeCell ref="L168:L169"/>
    <mergeCell ref="M168:M169"/>
    <mergeCell ref="N168:N169"/>
    <mergeCell ref="R168:R169"/>
    <mergeCell ref="S168:S169"/>
    <mergeCell ref="T168:T169"/>
    <mergeCell ref="AS168:AS169"/>
    <mergeCell ref="AT168:AT169"/>
    <mergeCell ref="AU168:AU169"/>
    <mergeCell ref="AV168:AV169"/>
    <mergeCell ref="AW168:AW169"/>
    <mergeCell ref="AX168:AX169"/>
    <mergeCell ref="AM168:AM169"/>
    <mergeCell ref="AN168:AN169"/>
    <mergeCell ref="AO168:AO169"/>
    <mergeCell ref="AP168:AP169"/>
    <mergeCell ref="AQ168:AQ169"/>
    <mergeCell ref="AR168:AR169"/>
    <mergeCell ref="AG168:AG169"/>
    <mergeCell ref="AH168:AH169"/>
    <mergeCell ref="AI168:AI169"/>
    <mergeCell ref="AJ168:AJ169"/>
    <mergeCell ref="AK168:AK169"/>
    <mergeCell ref="AL168:AL169"/>
    <mergeCell ref="BT168:BT169"/>
    <mergeCell ref="BU168:BU169"/>
    <mergeCell ref="BV168:BV169"/>
    <mergeCell ref="BK168:BK169"/>
    <mergeCell ref="BL168:BL169"/>
    <mergeCell ref="BM168:BM169"/>
    <mergeCell ref="BN168:BN169"/>
    <mergeCell ref="BO168:BO169"/>
    <mergeCell ref="BP168:BP169"/>
    <mergeCell ref="BE168:BE169"/>
    <mergeCell ref="BF168:BF169"/>
    <mergeCell ref="BG168:BG169"/>
    <mergeCell ref="BH168:BH169"/>
    <mergeCell ref="BI168:BI169"/>
    <mergeCell ref="BJ168:BJ169"/>
    <mergeCell ref="AY168:AY169"/>
    <mergeCell ref="AZ168:AZ169"/>
    <mergeCell ref="BA168:BA169"/>
    <mergeCell ref="BB168:BB169"/>
    <mergeCell ref="BC168:BC169"/>
    <mergeCell ref="BD168:BD169"/>
    <mergeCell ref="DF168:DF169"/>
    <mergeCell ref="CU168:CU169"/>
    <mergeCell ref="CV168:CV169"/>
    <mergeCell ref="CW168:CW169"/>
    <mergeCell ref="CX168:CX169"/>
    <mergeCell ref="CY168:CY169"/>
    <mergeCell ref="CZ168:CZ169"/>
    <mergeCell ref="CO168:CO169"/>
    <mergeCell ref="CP168:CP169"/>
    <mergeCell ref="CQ168:CQ169"/>
    <mergeCell ref="CR168:CR169"/>
    <mergeCell ref="CS168:CS169"/>
    <mergeCell ref="CT168:CT169"/>
    <mergeCell ref="CI168:CI169"/>
    <mergeCell ref="CJ168:CJ169"/>
    <mergeCell ref="CK168:CK169"/>
    <mergeCell ref="CL168:CL169"/>
    <mergeCell ref="CM168:CM169"/>
    <mergeCell ref="CN168:CN169"/>
    <mergeCell ref="J170:J172"/>
    <mergeCell ref="K170:K172"/>
    <mergeCell ref="L170:L172"/>
    <mergeCell ref="M170:M172"/>
    <mergeCell ref="N170:N172"/>
    <mergeCell ref="R170:R172"/>
    <mergeCell ref="A170:A172"/>
    <mergeCell ref="B170:B172"/>
    <mergeCell ref="F170:F172"/>
    <mergeCell ref="G170:G172"/>
    <mergeCell ref="H170:H172"/>
    <mergeCell ref="I170:I172"/>
    <mergeCell ref="DA168:DA169"/>
    <mergeCell ref="DB168:DB169"/>
    <mergeCell ref="DC168:DC169"/>
    <mergeCell ref="DD168:DD169"/>
    <mergeCell ref="DE168:DE169"/>
    <mergeCell ref="CC168:CC169"/>
    <mergeCell ref="CD168:CD169"/>
    <mergeCell ref="CE168:CE169"/>
    <mergeCell ref="CF168:CF169"/>
    <mergeCell ref="CG168:CG169"/>
    <mergeCell ref="CH168:CH169"/>
    <mergeCell ref="BW168:BW169"/>
    <mergeCell ref="BX168:BX169"/>
    <mergeCell ref="BY168:BY169"/>
    <mergeCell ref="BZ168:BZ169"/>
    <mergeCell ref="CA168:CA169"/>
    <mergeCell ref="CB168:CB169"/>
    <mergeCell ref="BQ168:BQ169"/>
    <mergeCell ref="BR168:BR169"/>
    <mergeCell ref="BS168:BS169"/>
    <mergeCell ref="AE170:AE172"/>
    <mergeCell ref="AF170:AF172"/>
    <mergeCell ref="AG170:AG172"/>
    <mergeCell ref="AH170:AH172"/>
    <mergeCell ref="AI170:AI172"/>
    <mergeCell ref="AJ170:AJ172"/>
    <mergeCell ref="Y170:Y172"/>
    <mergeCell ref="Z170:Z172"/>
    <mergeCell ref="AA170:AA172"/>
    <mergeCell ref="AB170:AB172"/>
    <mergeCell ref="AC170:AC172"/>
    <mergeCell ref="AD170:AD172"/>
    <mergeCell ref="S170:S172"/>
    <mergeCell ref="T170:T172"/>
    <mergeCell ref="U170:U172"/>
    <mergeCell ref="V170:V172"/>
    <mergeCell ref="W170:W172"/>
    <mergeCell ref="X170:X172"/>
    <mergeCell ref="AW170:AW172"/>
    <mergeCell ref="AX170:AX172"/>
    <mergeCell ref="AY170:AY172"/>
    <mergeCell ref="AZ170:AZ172"/>
    <mergeCell ref="BA170:BA172"/>
    <mergeCell ref="BB170:BB172"/>
    <mergeCell ref="AQ170:AQ172"/>
    <mergeCell ref="AR170:AR172"/>
    <mergeCell ref="AS170:AS172"/>
    <mergeCell ref="AT170:AT172"/>
    <mergeCell ref="AU170:AU172"/>
    <mergeCell ref="AV170:AV172"/>
    <mergeCell ref="AK170:AK172"/>
    <mergeCell ref="AL170:AL172"/>
    <mergeCell ref="AM170:AM172"/>
    <mergeCell ref="AN170:AN172"/>
    <mergeCell ref="AO170:AO172"/>
    <mergeCell ref="AP170:AP172"/>
    <mergeCell ref="BO170:BO172"/>
    <mergeCell ref="BP170:BP172"/>
    <mergeCell ref="BQ170:BQ172"/>
    <mergeCell ref="BR170:BR172"/>
    <mergeCell ref="BS170:BS172"/>
    <mergeCell ref="BT170:BT172"/>
    <mergeCell ref="BI170:BI172"/>
    <mergeCell ref="BJ170:BJ172"/>
    <mergeCell ref="BK170:BK172"/>
    <mergeCell ref="BL170:BL172"/>
    <mergeCell ref="BM170:BM172"/>
    <mergeCell ref="BN170:BN172"/>
    <mergeCell ref="BC170:BC172"/>
    <mergeCell ref="BD170:BD172"/>
    <mergeCell ref="BE170:BE172"/>
    <mergeCell ref="BF170:BF172"/>
    <mergeCell ref="BG170:BG172"/>
    <mergeCell ref="BH170:BH172"/>
    <mergeCell ref="CQ170:CQ172"/>
    <mergeCell ref="CR170:CR172"/>
    <mergeCell ref="CG170:CG172"/>
    <mergeCell ref="CH170:CH172"/>
    <mergeCell ref="CI170:CI172"/>
    <mergeCell ref="CJ170:CJ172"/>
    <mergeCell ref="CK170:CK172"/>
    <mergeCell ref="CL170:CL172"/>
    <mergeCell ref="CA170:CA172"/>
    <mergeCell ref="CB170:CB172"/>
    <mergeCell ref="CC170:CC172"/>
    <mergeCell ref="CD170:CD172"/>
    <mergeCell ref="CE170:CE172"/>
    <mergeCell ref="CF170:CF172"/>
    <mergeCell ref="BU170:BU172"/>
    <mergeCell ref="BV170:BV172"/>
    <mergeCell ref="BW170:BW172"/>
    <mergeCell ref="BX170:BX172"/>
    <mergeCell ref="BY170:BY172"/>
    <mergeCell ref="BZ170:BZ172"/>
    <mergeCell ref="I173:I176"/>
    <mergeCell ref="J173:J176"/>
    <mergeCell ref="K173:K176"/>
    <mergeCell ref="L173:L176"/>
    <mergeCell ref="M173:M176"/>
    <mergeCell ref="N173:N176"/>
    <mergeCell ref="DE170:DE172"/>
    <mergeCell ref="DF170:DF172"/>
    <mergeCell ref="C171:C172"/>
    <mergeCell ref="D171:D172"/>
    <mergeCell ref="E171:E172"/>
    <mergeCell ref="A173:A176"/>
    <mergeCell ref="B173:B176"/>
    <mergeCell ref="F173:F176"/>
    <mergeCell ref="G173:G176"/>
    <mergeCell ref="H173:H176"/>
    <mergeCell ref="CY170:CY172"/>
    <mergeCell ref="CZ170:CZ172"/>
    <mergeCell ref="DA170:DA172"/>
    <mergeCell ref="DB170:DB172"/>
    <mergeCell ref="DC170:DC172"/>
    <mergeCell ref="DD170:DD172"/>
    <mergeCell ref="CS170:CS172"/>
    <mergeCell ref="CT170:CT172"/>
    <mergeCell ref="CU170:CU172"/>
    <mergeCell ref="CV170:CV172"/>
    <mergeCell ref="CW170:CW172"/>
    <mergeCell ref="CX170:CX172"/>
    <mergeCell ref="CM170:CM172"/>
    <mergeCell ref="CN170:CN172"/>
    <mergeCell ref="CO170:CO172"/>
    <mergeCell ref="CP170:CP172"/>
    <mergeCell ref="AD173:AD176"/>
    <mergeCell ref="AE173:AE176"/>
    <mergeCell ref="AF173:AF176"/>
    <mergeCell ref="AG173:AG176"/>
    <mergeCell ref="AH173:AH176"/>
    <mergeCell ref="AI173:AI176"/>
    <mergeCell ref="X173:X176"/>
    <mergeCell ref="Y173:Y176"/>
    <mergeCell ref="Z173:Z176"/>
    <mergeCell ref="AA173:AA176"/>
    <mergeCell ref="AB173:AB176"/>
    <mergeCell ref="AC173:AC176"/>
    <mergeCell ref="R173:R176"/>
    <mergeCell ref="S173:S176"/>
    <mergeCell ref="T173:T176"/>
    <mergeCell ref="U173:U176"/>
    <mergeCell ref="V173:V176"/>
    <mergeCell ref="W173:W176"/>
    <mergeCell ref="AV173:AV176"/>
    <mergeCell ref="AW173:AW176"/>
    <mergeCell ref="AX173:AX176"/>
    <mergeCell ref="AY173:AY176"/>
    <mergeCell ref="AZ173:AZ176"/>
    <mergeCell ref="BA173:BA176"/>
    <mergeCell ref="AP173:AP176"/>
    <mergeCell ref="AQ173:AQ176"/>
    <mergeCell ref="AR173:AR176"/>
    <mergeCell ref="AS173:AS176"/>
    <mergeCell ref="AT173:AT176"/>
    <mergeCell ref="AU173:AU176"/>
    <mergeCell ref="AJ173:AJ176"/>
    <mergeCell ref="AK173:AK176"/>
    <mergeCell ref="AL173:AL176"/>
    <mergeCell ref="AM173:AM176"/>
    <mergeCell ref="AN173:AN176"/>
    <mergeCell ref="AO173:AO176"/>
    <mergeCell ref="BN173:BN176"/>
    <mergeCell ref="BO173:BO176"/>
    <mergeCell ref="BP173:BP176"/>
    <mergeCell ref="BQ173:BQ176"/>
    <mergeCell ref="BR173:BR176"/>
    <mergeCell ref="BS173:BS176"/>
    <mergeCell ref="BH173:BH176"/>
    <mergeCell ref="BI173:BI176"/>
    <mergeCell ref="BJ173:BJ176"/>
    <mergeCell ref="BK173:BK176"/>
    <mergeCell ref="BL173:BL176"/>
    <mergeCell ref="BM173:BM176"/>
    <mergeCell ref="BB173:BB176"/>
    <mergeCell ref="BC173:BC176"/>
    <mergeCell ref="BD173:BD176"/>
    <mergeCell ref="BE173:BE176"/>
    <mergeCell ref="BF173:BF176"/>
    <mergeCell ref="BG173:BG176"/>
    <mergeCell ref="CN173:CN176"/>
    <mergeCell ref="CO173:CO176"/>
    <mergeCell ref="CP173:CP176"/>
    <mergeCell ref="CQ173:CQ176"/>
    <mergeCell ref="CF173:CF176"/>
    <mergeCell ref="CG173:CG176"/>
    <mergeCell ref="CH173:CH176"/>
    <mergeCell ref="CI173:CI176"/>
    <mergeCell ref="CJ173:CJ176"/>
    <mergeCell ref="CK173:CK176"/>
    <mergeCell ref="BZ173:BZ176"/>
    <mergeCell ref="CA173:CA176"/>
    <mergeCell ref="CB173:CB176"/>
    <mergeCell ref="CC173:CC176"/>
    <mergeCell ref="CD173:CD176"/>
    <mergeCell ref="CE173:CE176"/>
    <mergeCell ref="BT173:BT176"/>
    <mergeCell ref="BU173:BU176"/>
    <mergeCell ref="BV173:BV176"/>
    <mergeCell ref="BW173:BW176"/>
    <mergeCell ref="BX173:BX176"/>
    <mergeCell ref="BY173:BY176"/>
    <mergeCell ref="J177:J181"/>
    <mergeCell ref="K177:K181"/>
    <mergeCell ref="L177:L181"/>
    <mergeCell ref="M177:M181"/>
    <mergeCell ref="N177:N181"/>
    <mergeCell ref="R177:R181"/>
    <mergeCell ref="A177:A181"/>
    <mergeCell ref="B177:B181"/>
    <mergeCell ref="F177:F181"/>
    <mergeCell ref="G177:G181"/>
    <mergeCell ref="H177:H181"/>
    <mergeCell ref="I177:I181"/>
    <mergeCell ref="DD173:DD176"/>
    <mergeCell ref="DE173:DE176"/>
    <mergeCell ref="DF173:DF176"/>
    <mergeCell ref="C174:C176"/>
    <mergeCell ref="D174:D176"/>
    <mergeCell ref="E174:E176"/>
    <mergeCell ref="CX173:CX176"/>
    <mergeCell ref="CY173:CY176"/>
    <mergeCell ref="CZ173:CZ176"/>
    <mergeCell ref="DA173:DA176"/>
    <mergeCell ref="DB173:DB176"/>
    <mergeCell ref="DC173:DC176"/>
    <mergeCell ref="CR173:CR176"/>
    <mergeCell ref="CS173:CS176"/>
    <mergeCell ref="CT173:CT176"/>
    <mergeCell ref="CU173:CU176"/>
    <mergeCell ref="CV173:CV176"/>
    <mergeCell ref="CW173:CW176"/>
    <mergeCell ref="CL173:CL176"/>
    <mergeCell ref="CM173:CM176"/>
    <mergeCell ref="AE177:AE181"/>
    <mergeCell ref="AF177:AF181"/>
    <mergeCell ref="AG177:AG181"/>
    <mergeCell ref="AH177:AH181"/>
    <mergeCell ref="AI177:AI181"/>
    <mergeCell ref="AJ177:AJ181"/>
    <mergeCell ref="Y177:Y181"/>
    <mergeCell ref="Z177:Z181"/>
    <mergeCell ref="AA177:AA181"/>
    <mergeCell ref="AB177:AB181"/>
    <mergeCell ref="AC177:AC181"/>
    <mergeCell ref="AD177:AD181"/>
    <mergeCell ref="S177:S181"/>
    <mergeCell ref="T177:T181"/>
    <mergeCell ref="U177:U181"/>
    <mergeCell ref="V177:V181"/>
    <mergeCell ref="W177:W181"/>
    <mergeCell ref="X177:X181"/>
    <mergeCell ref="AW177:AW181"/>
    <mergeCell ref="AX177:AX181"/>
    <mergeCell ref="AY177:AY181"/>
    <mergeCell ref="AZ177:AZ181"/>
    <mergeCell ref="BA177:BA181"/>
    <mergeCell ref="BB177:BB181"/>
    <mergeCell ref="AQ177:AQ181"/>
    <mergeCell ref="AR177:AR181"/>
    <mergeCell ref="AS177:AS181"/>
    <mergeCell ref="AT177:AT181"/>
    <mergeCell ref="AU177:AU181"/>
    <mergeCell ref="AV177:AV181"/>
    <mergeCell ref="AK177:AK181"/>
    <mergeCell ref="AL177:AL181"/>
    <mergeCell ref="AM177:AM181"/>
    <mergeCell ref="AN177:AN181"/>
    <mergeCell ref="AO177:AO181"/>
    <mergeCell ref="AP177:AP181"/>
    <mergeCell ref="BO177:BO181"/>
    <mergeCell ref="BP177:BP181"/>
    <mergeCell ref="BQ177:BQ181"/>
    <mergeCell ref="BR177:BR181"/>
    <mergeCell ref="BS177:BS181"/>
    <mergeCell ref="BT177:BT181"/>
    <mergeCell ref="BI177:BI181"/>
    <mergeCell ref="BJ177:BJ181"/>
    <mergeCell ref="BK177:BK181"/>
    <mergeCell ref="BL177:BL181"/>
    <mergeCell ref="BM177:BM181"/>
    <mergeCell ref="BN177:BN181"/>
    <mergeCell ref="BC177:BC181"/>
    <mergeCell ref="BD177:BD181"/>
    <mergeCell ref="BE177:BE181"/>
    <mergeCell ref="BF177:BF181"/>
    <mergeCell ref="BG177:BG181"/>
    <mergeCell ref="BH177:BH181"/>
    <mergeCell ref="CQ177:CQ181"/>
    <mergeCell ref="CR177:CR181"/>
    <mergeCell ref="CG177:CG181"/>
    <mergeCell ref="CH177:CH181"/>
    <mergeCell ref="CI177:CI181"/>
    <mergeCell ref="CJ177:CJ181"/>
    <mergeCell ref="CK177:CK181"/>
    <mergeCell ref="CL177:CL181"/>
    <mergeCell ref="CA177:CA181"/>
    <mergeCell ref="CB177:CB181"/>
    <mergeCell ref="CC177:CC181"/>
    <mergeCell ref="CD177:CD181"/>
    <mergeCell ref="CE177:CE181"/>
    <mergeCell ref="CF177:CF181"/>
    <mergeCell ref="BU177:BU181"/>
    <mergeCell ref="BV177:BV181"/>
    <mergeCell ref="BW177:BW181"/>
    <mergeCell ref="BX177:BX181"/>
    <mergeCell ref="BY177:BY181"/>
    <mergeCell ref="BZ177:BZ181"/>
    <mergeCell ref="F182:F185"/>
    <mergeCell ref="G182:G185"/>
    <mergeCell ref="H182:H185"/>
    <mergeCell ref="I182:I185"/>
    <mergeCell ref="J182:J185"/>
    <mergeCell ref="K182:K185"/>
    <mergeCell ref="DE177:DE181"/>
    <mergeCell ref="DF177:DF181"/>
    <mergeCell ref="C178:C181"/>
    <mergeCell ref="D178:D181"/>
    <mergeCell ref="E178:E181"/>
    <mergeCell ref="A182:A185"/>
    <mergeCell ref="B182:B185"/>
    <mergeCell ref="C182:C185"/>
    <mergeCell ref="D182:D185"/>
    <mergeCell ref="E182:E185"/>
    <mergeCell ref="CY177:CY181"/>
    <mergeCell ref="CZ177:CZ181"/>
    <mergeCell ref="DA177:DA181"/>
    <mergeCell ref="DB177:DB181"/>
    <mergeCell ref="DC177:DC181"/>
    <mergeCell ref="DD177:DD181"/>
    <mergeCell ref="CS177:CS181"/>
    <mergeCell ref="CT177:CT181"/>
    <mergeCell ref="CU177:CU181"/>
    <mergeCell ref="CV177:CV181"/>
    <mergeCell ref="CW177:CW181"/>
    <mergeCell ref="CX177:CX181"/>
    <mergeCell ref="CM177:CM181"/>
    <mergeCell ref="CN177:CN181"/>
    <mergeCell ref="CO177:CO181"/>
    <mergeCell ref="CP177:CP181"/>
    <mergeCell ref="AA182:AA185"/>
    <mergeCell ref="AB182:AB185"/>
    <mergeCell ref="AC182:AC185"/>
    <mergeCell ref="AD182:AD185"/>
    <mergeCell ref="AE182:AE185"/>
    <mergeCell ref="AF182:AF185"/>
    <mergeCell ref="U182:U185"/>
    <mergeCell ref="V182:V185"/>
    <mergeCell ref="W182:W185"/>
    <mergeCell ref="X182:X185"/>
    <mergeCell ref="Y182:Y185"/>
    <mergeCell ref="Z182:Z185"/>
    <mergeCell ref="L182:L185"/>
    <mergeCell ref="M182:M185"/>
    <mergeCell ref="N182:N185"/>
    <mergeCell ref="R182:R185"/>
    <mergeCell ref="S182:S185"/>
    <mergeCell ref="T182:T185"/>
    <mergeCell ref="AS182:AS185"/>
    <mergeCell ref="AT182:AT185"/>
    <mergeCell ref="AU182:AU185"/>
    <mergeCell ref="AV182:AV185"/>
    <mergeCell ref="AW182:AW185"/>
    <mergeCell ref="AX182:AX185"/>
    <mergeCell ref="AM182:AM185"/>
    <mergeCell ref="AN182:AN185"/>
    <mergeCell ref="AO182:AO185"/>
    <mergeCell ref="AP182:AP185"/>
    <mergeCell ref="AQ182:AQ185"/>
    <mergeCell ref="AR182:AR185"/>
    <mergeCell ref="AG182:AG185"/>
    <mergeCell ref="AH182:AH185"/>
    <mergeCell ref="AI182:AI185"/>
    <mergeCell ref="AJ182:AJ185"/>
    <mergeCell ref="AK182:AK185"/>
    <mergeCell ref="AL182:AL185"/>
    <mergeCell ref="BK182:BK185"/>
    <mergeCell ref="BL182:BL185"/>
    <mergeCell ref="BM182:BM185"/>
    <mergeCell ref="BN182:BN185"/>
    <mergeCell ref="BO182:BO185"/>
    <mergeCell ref="BP182:BP185"/>
    <mergeCell ref="BE182:BE185"/>
    <mergeCell ref="BF182:BF185"/>
    <mergeCell ref="BG182:BG185"/>
    <mergeCell ref="BH182:BH185"/>
    <mergeCell ref="BI182:BI185"/>
    <mergeCell ref="BJ182:BJ185"/>
    <mergeCell ref="AY182:AY185"/>
    <mergeCell ref="AZ182:AZ185"/>
    <mergeCell ref="BA182:BA185"/>
    <mergeCell ref="BB182:BB185"/>
    <mergeCell ref="BC182:BC185"/>
    <mergeCell ref="BD182:BD185"/>
    <mergeCell ref="CD182:CD185"/>
    <mergeCell ref="CE182:CE185"/>
    <mergeCell ref="CF182:CF185"/>
    <mergeCell ref="CG182:CG185"/>
    <mergeCell ref="CH182:CH185"/>
    <mergeCell ref="BW182:BW185"/>
    <mergeCell ref="BX182:BX185"/>
    <mergeCell ref="BY182:BY185"/>
    <mergeCell ref="BZ182:BZ185"/>
    <mergeCell ref="CA182:CA185"/>
    <mergeCell ref="CB182:CB185"/>
    <mergeCell ref="BQ182:BQ185"/>
    <mergeCell ref="BR182:BR185"/>
    <mergeCell ref="BS182:BS185"/>
    <mergeCell ref="BT182:BT185"/>
    <mergeCell ref="BU182:BU185"/>
    <mergeCell ref="BV182:BV185"/>
    <mergeCell ref="A187:A199"/>
    <mergeCell ref="B187:B199"/>
    <mergeCell ref="F187:F199"/>
    <mergeCell ref="G187:G199"/>
    <mergeCell ref="H187:H199"/>
    <mergeCell ref="L187:L199"/>
    <mergeCell ref="K188:K199"/>
    <mergeCell ref="DA182:DA185"/>
    <mergeCell ref="DB182:DB185"/>
    <mergeCell ref="DC182:DC185"/>
    <mergeCell ref="DD182:DD185"/>
    <mergeCell ref="DE182:DE185"/>
    <mergeCell ref="DF182:DF185"/>
    <mergeCell ref="CU182:CU185"/>
    <mergeCell ref="CV182:CV185"/>
    <mergeCell ref="CW182:CW185"/>
    <mergeCell ref="CX182:CX185"/>
    <mergeCell ref="CY182:CY185"/>
    <mergeCell ref="CZ182:CZ185"/>
    <mergeCell ref="CO182:CO185"/>
    <mergeCell ref="CP182:CP185"/>
    <mergeCell ref="CQ182:CQ185"/>
    <mergeCell ref="CR182:CR185"/>
    <mergeCell ref="CS182:CS185"/>
    <mergeCell ref="CT182:CT185"/>
    <mergeCell ref="CI182:CI185"/>
    <mergeCell ref="CJ182:CJ185"/>
    <mergeCell ref="CK182:CK185"/>
    <mergeCell ref="CL182:CL185"/>
    <mergeCell ref="CM182:CM185"/>
    <mergeCell ref="CN182:CN185"/>
    <mergeCell ref="CC182:CC185"/>
    <mergeCell ref="AB187:AB199"/>
    <mergeCell ref="AC187:AC199"/>
    <mergeCell ref="AD187:AD199"/>
    <mergeCell ref="AE187:AE199"/>
    <mergeCell ref="AF187:AF199"/>
    <mergeCell ref="AG187:AG199"/>
    <mergeCell ref="V187:V199"/>
    <mergeCell ref="W187:W199"/>
    <mergeCell ref="X187:X199"/>
    <mergeCell ref="Y187:Y199"/>
    <mergeCell ref="Z187:Z199"/>
    <mergeCell ref="AA187:AA199"/>
    <mergeCell ref="M187:M199"/>
    <mergeCell ref="N187:N199"/>
    <mergeCell ref="R187:R199"/>
    <mergeCell ref="S187:S199"/>
    <mergeCell ref="T187:T199"/>
    <mergeCell ref="U187:U199"/>
    <mergeCell ref="AT187:AT199"/>
    <mergeCell ref="AU187:AU199"/>
    <mergeCell ref="AV187:AV199"/>
    <mergeCell ref="AW187:AW199"/>
    <mergeCell ref="AX187:AX199"/>
    <mergeCell ref="AY187:AY199"/>
    <mergeCell ref="AN187:AN199"/>
    <mergeCell ref="AO187:AO199"/>
    <mergeCell ref="AP187:AP199"/>
    <mergeCell ref="AQ187:AQ199"/>
    <mergeCell ref="AR187:AR199"/>
    <mergeCell ref="AS187:AS199"/>
    <mergeCell ref="AH187:AH199"/>
    <mergeCell ref="AI187:AI199"/>
    <mergeCell ref="AJ187:AJ199"/>
    <mergeCell ref="AK187:AK199"/>
    <mergeCell ref="AL187:AL199"/>
    <mergeCell ref="AM187:AM199"/>
    <mergeCell ref="BL187:BL199"/>
    <mergeCell ref="BM187:BM199"/>
    <mergeCell ref="BN187:BN199"/>
    <mergeCell ref="BO187:BO199"/>
    <mergeCell ref="BP187:BP199"/>
    <mergeCell ref="BQ187:BQ199"/>
    <mergeCell ref="BF187:BF199"/>
    <mergeCell ref="BG187:BG199"/>
    <mergeCell ref="BH187:BH199"/>
    <mergeCell ref="BI187:BI199"/>
    <mergeCell ref="BJ187:BJ199"/>
    <mergeCell ref="BK187:BK199"/>
    <mergeCell ref="AZ187:AZ199"/>
    <mergeCell ref="BA187:BA199"/>
    <mergeCell ref="BB187:BB199"/>
    <mergeCell ref="BC187:BC199"/>
    <mergeCell ref="BD187:BD199"/>
    <mergeCell ref="BE187:BE199"/>
    <mergeCell ref="CM187:CM199"/>
    <mergeCell ref="CN187:CN199"/>
    <mergeCell ref="CO187:CO199"/>
    <mergeCell ref="CD187:CD199"/>
    <mergeCell ref="CE187:CE199"/>
    <mergeCell ref="CF187:CF199"/>
    <mergeCell ref="CG187:CG199"/>
    <mergeCell ref="CH187:CH199"/>
    <mergeCell ref="CI187:CI199"/>
    <mergeCell ref="BX187:BX199"/>
    <mergeCell ref="BY187:BY199"/>
    <mergeCell ref="BZ187:BZ199"/>
    <mergeCell ref="CA187:CA199"/>
    <mergeCell ref="CB187:CB199"/>
    <mergeCell ref="CC187:CC199"/>
    <mergeCell ref="BR187:BR199"/>
    <mergeCell ref="BS187:BS199"/>
    <mergeCell ref="BT187:BT199"/>
    <mergeCell ref="BU187:BU199"/>
    <mergeCell ref="BV187:BV199"/>
    <mergeCell ref="BW187:BW199"/>
    <mergeCell ref="A200:A207"/>
    <mergeCell ref="B200:B207"/>
    <mergeCell ref="F200:F207"/>
    <mergeCell ref="G200:G207"/>
    <mergeCell ref="H200:H207"/>
    <mergeCell ref="L200:L207"/>
    <mergeCell ref="K201:K207"/>
    <mergeCell ref="DB187:DB199"/>
    <mergeCell ref="DC187:DC199"/>
    <mergeCell ref="DD187:DD199"/>
    <mergeCell ref="DE187:DE199"/>
    <mergeCell ref="DF187:DF199"/>
    <mergeCell ref="C188:C199"/>
    <mergeCell ref="D188:D199"/>
    <mergeCell ref="E188:E199"/>
    <mergeCell ref="I188:I199"/>
    <mergeCell ref="J188:J199"/>
    <mergeCell ref="CV187:CV199"/>
    <mergeCell ref="CW187:CW199"/>
    <mergeCell ref="CX187:CX199"/>
    <mergeCell ref="CY187:CY199"/>
    <mergeCell ref="CZ187:CZ199"/>
    <mergeCell ref="DA187:DA199"/>
    <mergeCell ref="CP187:CP199"/>
    <mergeCell ref="CQ187:CQ199"/>
    <mergeCell ref="CR187:CR199"/>
    <mergeCell ref="CS187:CS199"/>
    <mergeCell ref="CT187:CT199"/>
    <mergeCell ref="CU187:CU199"/>
    <mergeCell ref="CJ187:CJ199"/>
    <mergeCell ref="CK187:CK199"/>
    <mergeCell ref="CL187:CL199"/>
    <mergeCell ref="AB200:AB207"/>
    <mergeCell ref="AC200:AC207"/>
    <mergeCell ref="AD200:AD207"/>
    <mergeCell ref="AE200:AE207"/>
    <mergeCell ref="AF200:AF207"/>
    <mergeCell ref="AG200:AG207"/>
    <mergeCell ref="V200:V207"/>
    <mergeCell ref="W200:W207"/>
    <mergeCell ref="X200:X207"/>
    <mergeCell ref="Y200:Y207"/>
    <mergeCell ref="Z200:Z207"/>
    <mergeCell ref="AA200:AA207"/>
    <mergeCell ref="M200:M207"/>
    <mergeCell ref="N200:N207"/>
    <mergeCell ref="R200:R207"/>
    <mergeCell ref="S200:S207"/>
    <mergeCell ref="T200:T207"/>
    <mergeCell ref="U200:U207"/>
    <mergeCell ref="AT200:AT207"/>
    <mergeCell ref="AU200:AU207"/>
    <mergeCell ref="AV200:AV207"/>
    <mergeCell ref="AW200:AW207"/>
    <mergeCell ref="AX200:AX207"/>
    <mergeCell ref="AY200:AY207"/>
    <mergeCell ref="AN200:AN207"/>
    <mergeCell ref="AO200:AO207"/>
    <mergeCell ref="AP200:AP207"/>
    <mergeCell ref="AQ200:AQ207"/>
    <mergeCell ref="AR200:AR207"/>
    <mergeCell ref="AS200:AS207"/>
    <mergeCell ref="AH200:AH207"/>
    <mergeCell ref="AI200:AI207"/>
    <mergeCell ref="AJ200:AJ207"/>
    <mergeCell ref="AK200:AK207"/>
    <mergeCell ref="AL200:AL207"/>
    <mergeCell ref="AM200:AM207"/>
    <mergeCell ref="BL200:BL207"/>
    <mergeCell ref="BM200:BM207"/>
    <mergeCell ref="BN200:BN207"/>
    <mergeCell ref="BO200:BO207"/>
    <mergeCell ref="BP200:BP207"/>
    <mergeCell ref="BQ200:BQ207"/>
    <mergeCell ref="BF200:BF207"/>
    <mergeCell ref="BG200:BG207"/>
    <mergeCell ref="BH200:BH207"/>
    <mergeCell ref="BI200:BI207"/>
    <mergeCell ref="BJ200:BJ207"/>
    <mergeCell ref="BK200:BK207"/>
    <mergeCell ref="AZ200:AZ207"/>
    <mergeCell ref="BA200:BA207"/>
    <mergeCell ref="BB200:BB207"/>
    <mergeCell ref="BC200:BC207"/>
    <mergeCell ref="BD200:BD207"/>
    <mergeCell ref="BE200:BE207"/>
    <mergeCell ref="CN200:CN207"/>
    <mergeCell ref="CO200:CO207"/>
    <mergeCell ref="CD200:CD207"/>
    <mergeCell ref="CE200:CE207"/>
    <mergeCell ref="CF200:CF207"/>
    <mergeCell ref="CG200:CG207"/>
    <mergeCell ref="CH200:CH207"/>
    <mergeCell ref="CI200:CI207"/>
    <mergeCell ref="BX200:BX207"/>
    <mergeCell ref="BY200:BY207"/>
    <mergeCell ref="BZ200:BZ207"/>
    <mergeCell ref="CA200:CA207"/>
    <mergeCell ref="CB200:CB207"/>
    <mergeCell ref="CC200:CC207"/>
    <mergeCell ref="BR200:BR207"/>
    <mergeCell ref="BS200:BS207"/>
    <mergeCell ref="BT200:BT207"/>
    <mergeCell ref="BU200:BU207"/>
    <mergeCell ref="BV200:BV207"/>
    <mergeCell ref="BW200:BW207"/>
    <mergeCell ref="A209:A214"/>
    <mergeCell ref="B209:B214"/>
    <mergeCell ref="C209:C214"/>
    <mergeCell ref="D209:D214"/>
    <mergeCell ref="E209:E214"/>
    <mergeCell ref="F209:F214"/>
    <mergeCell ref="DB200:DB207"/>
    <mergeCell ref="DC200:DC207"/>
    <mergeCell ref="DD200:DD207"/>
    <mergeCell ref="DE200:DE207"/>
    <mergeCell ref="DF200:DF207"/>
    <mergeCell ref="C201:C207"/>
    <mergeCell ref="D201:D207"/>
    <mergeCell ref="E201:E207"/>
    <mergeCell ref="I201:I207"/>
    <mergeCell ref="J201:J207"/>
    <mergeCell ref="CV200:CV207"/>
    <mergeCell ref="CW200:CW207"/>
    <mergeCell ref="CX200:CX207"/>
    <mergeCell ref="CY200:CY207"/>
    <mergeCell ref="CZ200:CZ207"/>
    <mergeCell ref="DA200:DA207"/>
    <mergeCell ref="CP200:CP207"/>
    <mergeCell ref="CQ200:CQ207"/>
    <mergeCell ref="CR200:CR207"/>
    <mergeCell ref="CS200:CS207"/>
    <mergeCell ref="CT200:CT207"/>
    <mergeCell ref="CU200:CU207"/>
    <mergeCell ref="CJ200:CJ207"/>
    <mergeCell ref="CK200:CK207"/>
    <mergeCell ref="CL200:CL207"/>
    <mergeCell ref="CM200:CM207"/>
    <mergeCell ref="V209:V214"/>
    <mergeCell ref="W209:W214"/>
    <mergeCell ref="X209:X214"/>
    <mergeCell ref="Y209:Y214"/>
    <mergeCell ref="Z209:Z214"/>
    <mergeCell ref="AA209:AA214"/>
    <mergeCell ref="M209:M214"/>
    <mergeCell ref="N209:N214"/>
    <mergeCell ref="R209:R214"/>
    <mergeCell ref="S209:S214"/>
    <mergeCell ref="T209:T214"/>
    <mergeCell ref="U209:U214"/>
    <mergeCell ref="G209:G214"/>
    <mergeCell ref="H209:H214"/>
    <mergeCell ref="I209:I214"/>
    <mergeCell ref="J209:J214"/>
    <mergeCell ref="K209:K214"/>
    <mergeCell ref="L209:L214"/>
    <mergeCell ref="AN209:AN214"/>
    <mergeCell ref="AO209:AO214"/>
    <mergeCell ref="AP209:AP214"/>
    <mergeCell ref="AQ209:AQ214"/>
    <mergeCell ref="AR209:AR214"/>
    <mergeCell ref="AS209:AS214"/>
    <mergeCell ref="AH209:AH214"/>
    <mergeCell ref="AI209:AI214"/>
    <mergeCell ref="AJ209:AJ214"/>
    <mergeCell ref="AK209:AK214"/>
    <mergeCell ref="AL209:AL214"/>
    <mergeCell ref="AM209:AM214"/>
    <mergeCell ref="AB209:AB214"/>
    <mergeCell ref="AC209:AC214"/>
    <mergeCell ref="AD209:AD214"/>
    <mergeCell ref="AE209:AE214"/>
    <mergeCell ref="AF209:AF214"/>
    <mergeCell ref="AG209:AG214"/>
    <mergeCell ref="BF209:BF214"/>
    <mergeCell ref="BG209:BG214"/>
    <mergeCell ref="BH209:BH214"/>
    <mergeCell ref="BI209:BI214"/>
    <mergeCell ref="BJ209:BJ214"/>
    <mergeCell ref="BK209:BK214"/>
    <mergeCell ref="AZ209:AZ214"/>
    <mergeCell ref="BA209:BA214"/>
    <mergeCell ref="BB209:BB214"/>
    <mergeCell ref="BC209:BC214"/>
    <mergeCell ref="BD209:BD214"/>
    <mergeCell ref="BE209:BE214"/>
    <mergeCell ref="AT209:AT214"/>
    <mergeCell ref="AU209:AU214"/>
    <mergeCell ref="AV209:AV214"/>
    <mergeCell ref="AW209:AW214"/>
    <mergeCell ref="AX209:AX214"/>
    <mergeCell ref="AY209:AY214"/>
    <mergeCell ref="A215:A229"/>
    <mergeCell ref="B215:B229"/>
    <mergeCell ref="F215:F229"/>
    <mergeCell ref="G215:G229"/>
    <mergeCell ref="H215:H229"/>
    <mergeCell ref="CV209:CV214"/>
    <mergeCell ref="CW209:CW214"/>
    <mergeCell ref="CX209:CX214"/>
    <mergeCell ref="CY209:CY214"/>
    <mergeCell ref="CZ209:CZ214"/>
    <mergeCell ref="DA209:DA214"/>
    <mergeCell ref="CP209:CP214"/>
    <mergeCell ref="CQ209:CQ214"/>
    <mergeCell ref="CR209:CR214"/>
    <mergeCell ref="CS209:CS214"/>
    <mergeCell ref="CT209:CT214"/>
    <mergeCell ref="CU209:CU214"/>
    <mergeCell ref="CJ209:CJ214"/>
    <mergeCell ref="CK209:CK214"/>
    <mergeCell ref="CL209:CL214"/>
    <mergeCell ref="CM209:CM214"/>
    <mergeCell ref="CN209:CN214"/>
    <mergeCell ref="CO209:CO214"/>
    <mergeCell ref="CD209:CD214"/>
    <mergeCell ref="CE209:CE214"/>
    <mergeCell ref="CF209:CF214"/>
    <mergeCell ref="CG209:CG214"/>
    <mergeCell ref="CH209:CH214"/>
    <mergeCell ref="CI209:CI214"/>
    <mergeCell ref="BX209:BX214"/>
    <mergeCell ref="BY209:BY214"/>
    <mergeCell ref="BZ209:BZ214"/>
    <mergeCell ref="R215:R229"/>
    <mergeCell ref="S215:S229"/>
    <mergeCell ref="T215:T229"/>
    <mergeCell ref="U215:U229"/>
    <mergeCell ref="V215:V229"/>
    <mergeCell ref="W215:W229"/>
    <mergeCell ref="I215:I229"/>
    <mergeCell ref="J215:J229"/>
    <mergeCell ref="K215:K229"/>
    <mergeCell ref="L215:L229"/>
    <mergeCell ref="M215:M229"/>
    <mergeCell ref="N215:N229"/>
    <mergeCell ref="DB209:DB214"/>
    <mergeCell ref="DC209:DC214"/>
    <mergeCell ref="DD209:DD214"/>
    <mergeCell ref="DE209:DE214"/>
    <mergeCell ref="DF209:DF214"/>
    <mergeCell ref="CA209:CA214"/>
    <mergeCell ref="CB209:CB214"/>
    <mergeCell ref="CC209:CC214"/>
    <mergeCell ref="BR209:BR214"/>
    <mergeCell ref="BS209:BS214"/>
    <mergeCell ref="BT209:BT214"/>
    <mergeCell ref="BU209:BU214"/>
    <mergeCell ref="BV209:BV214"/>
    <mergeCell ref="BW209:BW214"/>
    <mergeCell ref="BL209:BL214"/>
    <mergeCell ref="BM209:BM214"/>
    <mergeCell ref="BN209:BN214"/>
    <mergeCell ref="BO209:BO214"/>
    <mergeCell ref="BP209:BP214"/>
    <mergeCell ref="BQ209:BQ214"/>
    <mergeCell ref="AJ215:AJ229"/>
    <mergeCell ref="AK215:AK229"/>
    <mergeCell ref="AL215:AL229"/>
    <mergeCell ref="AM215:AM229"/>
    <mergeCell ref="AN215:AN229"/>
    <mergeCell ref="AO215:AO229"/>
    <mergeCell ref="AD215:AD229"/>
    <mergeCell ref="AE215:AE229"/>
    <mergeCell ref="AF215:AF229"/>
    <mergeCell ref="AG215:AG229"/>
    <mergeCell ref="AH215:AH229"/>
    <mergeCell ref="AI215:AI229"/>
    <mergeCell ref="X215:X229"/>
    <mergeCell ref="Y215:Y229"/>
    <mergeCell ref="Z215:Z229"/>
    <mergeCell ref="AA215:AA229"/>
    <mergeCell ref="AB215:AB229"/>
    <mergeCell ref="AC215:AC229"/>
    <mergeCell ref="BB215:BB229"/>
    <mergeCell ref="BC215:BC229"/>
    <mergeCell ref="BD215:BD229"/>
    <mergeCell ref="BE215:BE229"/>
    <mergeCell ref="BF215:BF229"/>
    <mergeCell ref="BG215:BG229"/>
    <mergeCell ref="AV215:AV229"/>
    <mergeCell ref="AW215:AW229"/>
    <mergeCell ref="AX215:AX229"/>
    <mergeCell ref="AY215:AY229"/>
    <mergeCell ref="AZ215:AZ229"/>
    <mergeCell ref="BA215:BA229"/>
    <mergeCell ref="AP215:AP229"/>
    <mergeCell ref="AQ215:AQ229"/>
    <mergeCell ref="AR215:AR229"/>
    <mergeCell ref="AS215:AS229"/>
    <mergeCell ref="AT215:AT229"/>
    <mergeCell ref="AU215:AU229"/>
    <mergeCell ref="CB215:CB229"/>
    <mergeCell ref="CC215:CC229"/>
    <mergeCell ref="CD215:CD229"/>
    <mergeCell ref="CE215:CE229"/>
    <mergeCell ref="BT215:BT229"/>
    <mergeCell ref="BU215:BU229"/>
    <mergeCell ref="BV215:BV229"/>
    <mergeCell ref="BW215:BW229"/>
    <mergeCell ref="BX215:BX229"/>
    <mergeCell ref="BY215:BY229"/>
    <mergeCell ref="BN215:BN229"/>
    <mergeCell ref="BO215:BO229"/>
    <mergeCell ref="BP215:BP229"/>
    <mergeCell ref="BQ215:BQ229"/>
    <mergeCell ref="BR215:BR229"/>
    <mergeCell ref="BS215:BS229"/>
    <mergeCell ref="BH215:BH229"/>
    <mergeCell ref="BI215:BI229"/>
    <mergeCell ref="BJ215:BJ229"/>
    <mergeCell ref="BK215:BK229"/>
    <mergeCell ref="BL215:BL229"/>
    <mergeCell ref="BM215:BM229"/>
    <mergeCell ref="DD215:DD229"/>
    <mergeCell ref="DE215:DE229"/>
    <mergeCell ref="DF215:DF229"/>
    <mergeCell ref="C217:C229"/>
    <mergeCell ref="D217:D229"/>
    <mergeCell ref="E217:E229"/>
    <mergeCell ref="CX215:CX229"/>
    <mergeCell ref="CY215:CY229"/>
    <mergeCell ref="CZ215:CZ229"/>
    <mergeCell ref="DA215:DA229"/>
    <mergeCell ref="DB215:DB229"/>
    <mergeCell ref="DC215:DC229"/>
    <mergeCell ref="CR215:CR229"/>
    <mergeCell ref="CS215:CS229"/>
    <mergeCell ref="CT215:CT229"/>
    <mergeCell ref="CU215:CU229"/>
    <mergeCell ref="CV215:CV229"/>
    <mergeCell ref="CW215:CW229"/>
    <mergeCell ref="CL215:CL229"/>
    <mergeCell ref="CM215:CM229"/>
    <mergeCell ref="CN215:CN229"/>
    <mergeCell ref="CO215:CO229"/>
    <mergeCell ref="CP215:CP229"/>
    <mergeCell ref="CQ215:CQ229"/>
    <mergeCell ref="CF215:CF229"/>
    <mergeCell ref="CG215:CG229"/>
    <mergeCell ref="CH215:CH229"/>
    <mergeCell ref="CI215:CI229"/>
    <mergeCell ref="CJ215:CJ229"/>
    <mergeCell ref="CK215:CK229"/>
    <mergeCell ref="BZ215:BZ229"/>
    <mergeCell ref="CA215:CA229"/>
    <mergeCell ref="S230:S231"/>
    <mergeCell ref="T230:T231"/>
    <mergeCell ref="U230:U231"/>
    <mergeCell ref="V230:V231"/>
    <mergeCell ref="W230:W231"/>
    <mergeCell ref="X230:X231"/>
    <mergeCell ref="M230:M231"/>
    <mergeCell ref="N230:N231"/>
    <mergeCell ref="O230:O231"/>
    <mergeCell ref="P230:P231"/>
    <mergeCell ref="Q230:Q231"/>
    <mergeCell ref="R230:R231"/>
    <mergeCell ref="A230:A231"/>
    <mergeCell ref="B230:B231"/>
    <mergeCell ref="F230:F231"/>
    <mergeCell ref="G230:G231"/>
    <mergeCell ref="H230:H231"/>
    <mergeCell ref="L230:L231"/>
    <mergeCell ref="AK230:AK231"/>
    <mergeCell ref="AL230:AL231"/>
    <mergeCell ref="AM230:AM231"/>
    <mergeCell ref="AN230:AN231"/>
    <mergeCell ref="AO230:AO231"/>
    <mergeCell ref="AP230:AP231"/>
    <mergeCell ref="AE230:AE231"/>
    <mergeCell ref="AF230:AF231"/>
    <mergeCell ref="AG230:AG231"/>
    <mergeCell ref="AH230:AH231"/>
    <mergeCell ref="AI230:AI231"/>
    <mergeCell ref="AJ230:AJ231"/>
    <mergeCell ref="Y230:Y231"/>
    <mergeCell ref="Z230:Z231"/>
    <mergeCell ref="AA230:AA231"/>
    <mergeCell ref="AB230:AB231"/>
    <mergeCell ref="AC230:AC231"/>
    <mergeCell ref="AD230:AD231"/>
    <mergeCell ref="BC230:BC231"/>
    <mergeCell ref="BD230:BD231"/>
    <mergeCell ref="BE230:BE231"/>
    <mergeCell ref="BF230:BF231"/>
    <mergeCell ref="BG230:BG231"/>
    <mergeCell ref="BH230:BH231"/>
    <mergeCell ref="AW230:AW231"/>
    <mergeCell ref="AX230:AX231"/>
    <mergeCell ref="AY230:AY231"/>
    <mergeCell ref="AZ230:AZ231"/>
    <mergeCell ref="BA230:BA231"/>
    <mergeCell ref="BB230:BB231"/>
    <mergeCell ref="AQ230:AQ231"/>
    <mergeCell ref="AR230:AR231"/>
    <mergeCell ref="AS230:AS231"/>
    <mergeCell ref="AT230:AT231"/>
    <mergeCell ref="AU230:AU231"/>
    <mergeCell ref="AV230:AV231"/>
    <mergeCell ref="BU230:BU231"/>
    <mergeCell ref="BV230:BV231"/>
    <mergeCell ref="BW230:BW231"/>
    <mergeCell ref="BX230:BX231"/>
    <mergeCell ref="BY230:BY231"/>
    <mergeCell ref="BZ230:BZ231"/>
    <mergeCell ref="BO230:BO231"/>
    <mergeCell ref="BP230:BP231"/>
    <mergeCell ref="BQ230:BQ231"/>
    <mergeCell ref="BR230:BR231"/>
    <mergeCell ref="BS230:BS231"/>
    <mergeCell ref="BT230:BT231"/>
    <mergeCell ref="BI230:BI231"/>
    <mergeCell ref="BJ230:BJ231"/>
    <mergeCell ref="BK230:BK231"/>
    <mergeCell ref="BL230:BL231"/>
    <mergeCell ref="BM230:BM231"/>
    <mergeCell ref="BN230:BN231"/>
    <mergeCell ref="CW230:CW231"/>
    <mergeCell ref="CX230:CX231"/>
    <mergeCell ref="CM230:CM231"/>
    <mergeCell ref="CN230:CN231"/>
    <mergeCell ref="CO230:CO231"/>
    <mergeCell ref="CP230:CP231"/>
    <mergeCell ref="CQ230:CQ231"/>
    <mergeCell ref="CR230:CR231"/>
    <mergeCell ref="CG230:CG231"/>
    <mergeCell ref="CH230:CH231"/>
    <mergeCell ref="CI230:CI231"/>
    <mergeCell ref="CJ230:CJ231"/>
    <mergeCell ref="CK230:CK231"/>
    <mergeCell ref="CL230:CL231"/>
    <mergeCell ref="CA230:CA231"/>
    <mergeCell ref="CB230:CB231"/>
    <mergeCell ref="CC230:CC231"/>
    <mergeCell ref="CD230:CD231"/>
    <mergeCell ref="CE230:CE231"/>
    <mergeCell ref="CF230:CF231"/>
    <mergeCell ref="U232:U235"/>
    <mergeCell ref="V232:V235"/>
    <mergeCell ref="W232:W235"/>
    <mergeCell ref="X232:X235"/>
    <mergeCell ref="Y232:Y235"/>
    <mergeCell ref="Z232:Z235"/>
    <mergeCell ref="L232:L235"/>
    <mergeCell ref="M232:M235"/>
    <mergeCell ref="N232:N235"/>
    <mergeCell ref="R232:R235"/>
    <mergeCell ref="S232:S235"/>
    <mergeCell ref="T232:T235"/>
    <mergeCell ref="DE230:DE231"/>
    <mergeCell ref="DF230:DF231"/>
    <mergeCell ref="A232:A235"/>
    <mergeCell ref="B232:B235"/>
    <mergeCell ref="F232:F235"/>
    <mergeCell ref="G232:G235"/>
    <mergeCell ref="H232:H235"/>
    <mergeCell ref="I232:I235"/>
    <mergeCell ref="J232:J235"/>
    <mergeCell ref="K232:K235"/>
    <mergeCell ref="CY230:CY231"/>
    <mergeCell ref="CZ230:CZ231"/>
    <mergeCell ref="DA230:DA231"/>
    <mergeCell ref="DB230:DB231"/>
    <mergeCell ref="DC230:DC231"/>
    <mergeCell ref="DD230:DD231"/>
    <mergeCell ref="CS230:CS231"/>
    <mergeCell ref="CT230:CT231"/>
    <mergeCell ref="CU230:CU231"/>
    <mergeCell ref="CV230:CV231"/>
    <mergeCell ref="AM232:AM235"/>
    <mergeCell ref="AN232:AN235"/>
    <mergeCell ref="AO232:AO235"/>
    <mergeCell ref="AP232:AP235"/>
    <mergeCell ref="AQ232:AQ235"/>
    <mergeCell ref="AR232:AR235"/>
    <mergeCell ref="AG232:AG235"/>
    <mergeCell ref="AH232:AH235"/>
    <mergeCell ref="AI232:AI235"/>
    <mergeCell ref="AJ232:AJ235"/>
    <mergeCell ref="AK232:AK235"/>
    <mergeCell ref="AL232:AL235"/>
    <mergeCell ref="AA232:AA235"/>
    <mergeCell ref="AB232:AB235"/>
    <mergeCell ref="AC232:AC235"/>
    <mergeCell ref="AD232:AD235"/>
    <mergeCell ref="AE232:AE235"/>
    <mergeCell ref="AF232:AF235"/>
    <mergeCell ref="BE232:BE235"/>
    <mergeCell ref="BF232:BF235"/>
    <mergeCell ref="BG232:BG235"/>
    <mergeCell ref="BH232:BH235"/>
    <mergeCell ref="BI232:BI235"/>
    <mergeCell ref="BJ232:BJ235"/>
    <mergeCell ref="AY232:AY235"/>
    <mergeCell ref="AZ232:AZ235"/>
    <mergeCell ref="BA232:BA235"/>
    <mergeCell ref="BB232:BB235"/>
    <mergeCell ref="BC232:BC235"/>
    <mergeCell ref="BD232:BD235"/>
    <mergeCell ref="AS232:AS235"/>
    <mergeCell ref="AT232:AT235"/>
    <mergeCell ref="AU232:AU235"/>
    <mergeCell ref="AV232:AV235"/>
    <mergeCell ref="AW232:AW235"/>
    <mergeCell ref="AX232:AX235"/>
    <mergeCell ref="CE232:CE235"/>
    <mergeCell ref="CF232:CF235"/>
    <mergeCell ref="CG232:CG235"/>
    <mergeCell ref="CH232:CH235"/>
    <mergeCell ref="BW232:BW235"/>
    <mergeCell ref="BX232:BX235"/>
    <mergeCell ref="BY232:BY235"/>
    <mergeCell ref="BZ232:BZ235"/>
    <mergeCell ref="CA232:CA235"/>
    <mergeCell ref="CB232:CB235"/>
    <mergeCell ref="BQ232:BQ235"/>
    <mergeCell ref="BR232:BR235"/>
    <mergeCell ref="BS232:BS235"/>
    <mergeCell ref="BT232:BT235"/>
    <mergeCell ref="BU232:BU235"/>
    <mergeCell ref="BV232:BV235"/>
    <mergeCell ref="BK232:BK235"/>
    <mergeCell ref="BL232:BL235"/>
    <mergeCell ref="BM232:BM235"/>
    <mergeCell ref="BN232:BN235"/>
    <mergeCell ref="BO232:BO235"/>
    <mergeCell ref="BP232:BP235"/>
    <mergeCell ref="C233:C235"/>
    <mergeCell ref="D233:D235"/>
    <mergeCell ref="E233:E235"/>
    <mergeCell ref="A236:A237"/>
    <mergeCell ref="B236:B237"/>
    <mergeCell ref="F236:F237"/>
    <mergeCell ref="DA232:DA235"/>
    <mergeCell ref="DB232:DB235"/>
    <mergeCell ref="DC232:DC235"/>
    <mergeCell ref="DD232:DD235"/>
    <mergeCell ref="DE232:DE235"/>
    <mergeCell ref="DF232:DF235"/>
    <mergeCell ref="CU232:CU235"/>
    <mergeCell ref="CV232:CV235"/>
    <mergeCell ref="CW232:CW235"/>
    <mergeCell ref="CX232:CX235"/>
    <mergeCell ref="CY232:CY235"/>
    <mergeCell ref="CZ232:CZ235"/>
    <mergeCell ref="CO232:CO235"/>
    <mergeCell ref="CP232:CP235"/>
    <mergeCell ref="CQ232:CQ235"/>
    <mergeCell ref="CR232:CR235"/>
    <mergeCell ref="CS232:CS235"/>
    <mergeCell ref="CT232:CT235"/>
    <mergeCell ref="CI232:CI235"/>
    <mergeCell ref="CJ232:CJ235"/>
    <mergeCell ref="CK232:CK235"/>
    <mergeCell ref="CL232:CL235"/>
    <mergeCell ref="CM232:CM235"/>
    <mergeCell ref="CN232:CN235"/>
    <mergeCell ref="CC232:CC235"/>
    <mergeCell ref="CD232:CD235"/>
    <mergeCell ref="V236:V237"/>
    <mergeCell ref="W236:W237"/>
    <mergeCell ref="X236:X237"/>
    <mergeCell ref="Y236:Y237"/>
    <mergeCell ref="Z236:Z237"/>
    <mergeCell ref="AA236:AA237"/>
    <mergeCell ref="M236:M237"/>
    <mergeCell ref="N236:N237"/>
    <mergeCell ref="R236:R237"/>
    <mergeCell ref="S236:S237"/>
    <mergeCell ref="T236:T237"/>
    <mergeCell ref="U236:U237"/>
    <mergeCell ref="G236:G237"/>
    <mergeCell ref="H236:H237"/>
    <mergeCell ref="I236:I237"/>
    <mergeCell ref="J236:J237"/>
    <mergeCell ref="K236:K237"/>
    <mergeCell ref="L236:L237"/>
    <mergeCell ref="AN236:AN237"/>
    <mergeCell ref="AO236:AO237"/>
    <mergeCell ref="AP236:AP237"/>
    <mergeCell ref="AQ236:AQ237"/>
    <mergeCell ref="AR236:AR237"/>
    <mergeCell ref="AS236:AS237"/>
    <mergeCell ref="AH236:AH237"/>
    <mergeCell ref="AI236:AI237"/>
    <mergeCell ref="AJ236:AJ237"/>
    <mergeCell ref="AK236:AK237"/>
    <mergeCell ref="AL236:AL237"/>
    <mergeCell ref="AM236:AM237"/>
    <mergeCell ref="AB236:AB237"/>
    <mergeCell ref="AC236:AC237"/>
    <mergeCell ref="AD236:AD237"/>
    <mergeCell ref="AE236:AE237"/>
    <mergeCell ref="AF236:AF237"/>
    <mergeCell ref="AG236:AG237"/>
    <mergeCell ref="BF236:BF237"/>
    <mergeCell ref="BG236:BG237"/>
    <mergeCell ref="BH236:BH237"/>
    <mergeCell ref="BI236:BI237"/>
    <mergeCell ref="BJ236:BJ237"/>
    <mergeCell ref="BK236:BK237"/>
    <mergeCell ref="AZ236:AZ237"/>
    <mergeCell ref="BA236:BA237"/>
    <mergeCell ref="BB236:BB237"/>
    <mergeCell ref="BC236:BC237"/>
    <mergeCell ref="BD236:BD237"/>
    <mergeCell ref="BE236:BE237"/>
    <mergeCell ref="AT236:AT237"/>
    <mergeCell ref="AU236:AU237"/>
    <mergeCell ref="AV236:AV237"/>
    <mergeCell ref="AW236:AW237"/>
    <mergeCell ref="AX236:AX237"/>
    <mergeCell ref="AY236:AY237"/>
    <mergeCell ref="CH236:CH237"/>
    <mergeCell ref="CI236:CI237"/>
    <mergeCell ref="BX236:BX237"/>
    <mergeCell ref="BY236:BY237"/>
    <mergeCell ref="BZ236:BZ237"/>
    <mergeCell ref="CA236:CA237"/>
    <mergeCell ref="CB236:CB237"/>
    <mergeCell ref="CC236:CC237"/>
    <mergeCell ref="BR236:BR237"/>
    <mergeCell ref="BS236:BS237"/>
    <mergeCell ref="BT236:BT237"/>
    <mergeCell ref="BU236:BU237"/>
    <mergeCell ref="BV236:BV237"/>
    <mergeCell ref="BW236:BW237"/>
    <mergeCell ref="BL236:BL237"/>
    <mergeCell ref="BM236:BM237"/>
    <mergeCell ref="BN236:BN237"/>
    <mergeCell ref="BO236:BO237"/>
    <mergeCell ref="BP236:BP237"/>
    <mergeCell ref="BQ236:BQ237"/>
    <mergeCell ref="DB236:DB237"/>
    <mergeCell ref="DC236:DC237"/>
    <mergeCell ref="DD236:DD237"/>
    <mergeCell ref="DE236:DE237"/>
    <mergeCell ref="DF236:DF237"/>
    <mergeCell ref="A238:A239"/>
    <mergeCell ref="B238:B239"/>
    <mergeCell ref="C238:C239"/>
    <mergeCell ref="D238:D239"/>
    <mergeCell ref="E238:E239"/>
    <mergeCell ref="CV236:CV237"/>
    <mergeCell ref="CW236:CW237"/>
    <mergeCell ref="CX236:CX237"/>
    <mergeCell ref="CY236:CY237"/>
    <mergeCell ref="CZ236:CZ237"/>
    <mergeCell ref="DA236:DA237"/>
    <mergeCell ref="CP236:CP237"/>
    <mergeCell ref="CQ236:CQ237"/>
    <mergeCell ref="CR236:CR237"/>
    <mergeCell ref="CS236:CS237"/>
    <mergeCell ref="CT236:CT237"/>
    <mergeCell ref="CU236:CU237"/>
    <mergeCell ref="CJ236:CJ237"/>
    <mergeCell ref="CK236:CK237"/>
    <mergeCell ref="CL236:CL237"/>
    <mergeCell ref="CM236:CM237"/>
    <mergeCell ref="CN236:CN237"/>
    <mergeCell ref="CO236:CO237"/>
    <mergeCell ref="CD236:CD237"/>
    <mergeCell ref="CE236:CE237"/>
    <mergeCell ref="CF236:CF237"/>
    <mergeCell ref="CG236:CG237"/>
    <mergeCell ref="U238:U239"/>
    <mergeCell ref="V238:V239"/>
    <mergeCell ref="W238:W239"/>
    <mergeCell ref="X238:X239"/>
    <mergeCell ref="Y238:Y239"/>
    <mergeCell ref="Z238:Z239"/>
    <mergeCell ref="L238:L239"/>
    <mergeCell ref="M238:M239"/>
    <mergeCell ref="N238:N239"/>
    <mergeCell ref="R238:R239"/>
    <mergeCell ref="S238:S239"/>
    <mergeCell ref="T238:T239"/>
    <mergeCell ref="F238:F239"/>
    <mergeCell ref="G238:G239"/>
    <mergeCell ref="H238:H239"/>
    <mergeCell ref="I238:I239"/>
    <mergeCell ref="J238:J239"/>
    <mergeCell ref="K238:K239"/>
    <mergeCell ref="AM238:AM239"/>
    <mergeCell ref="AN238:AN239"/>
    <mergeCell ref="AO238:AO239"/>
    <mergeCell ref="AP238:AP239"/>
    <mergeCell ref="AQ238:AQ239"/>
    <mergeCell ref="AR238:AR239"/>
    <mergeCell ref="AG238:AG239"/>
    <mergeCell ref="AH238:AH239"/>
    <mergeCell ref="AI238:AI239"/>
    <mergeCell ref="AJ238:AJ239"/>
    <mergeCell ref="AK238:AK239"/>
    <mergeCell ref="AL238:AL239"/>
    <mergeCell ref="AA238:AA239"/>
    <mergeCell ref="AB238:AB239"/>
    <mergeCell ref="AC238:AC239"/>
    <mergeCell ref="AD238:AD239"/>
    <mergeCell ref="AE238:AE239"/>
    <mergeCell ref="AF238:AF239"/>
    <mergeCell ref="BE238:BE239"/>
    <mergeCell ref="BF238:BF239"/>
    <mergeCell ref="BG238:BG239"/>
    <mergeCell ref="BH238:BH239"/>
    <mergeCell ref="BI238:BI239"/>
    <mergeCell ref="BJ238:BJ239"/>
    <mergeCell ref="AY238:AY239"/>
    <mergeCell ref="AZ238:AZ239"/>
    <mergeCell ref="BA238:BA239"/>
    <mergeCell ref="BB238:BB239"/>
    <mergeCell ref="BC238:BC239"/>
    <mergeCell ref="BD238:BD239"/>
    <mergeCell ref="AS238:AS239"/>
    <mergeCell ref="AT238:AT239"/>
    <mergeCell ref="AU238:AU239"/>
    <mergeCell ref="AV238:AV239"/>
    <mergeCell ref="AW238:AW239"/>
    <mergeCell ref="AX238:AX239"/>
    <mergeCell ref="CE238:CE239"/>
    <mergeCell ref="CF238:CF239"/>
    <mergeCell ref="CG238:CG239"/>
    <mergeCell ref="CH238:CH239"/>
    <mergeCell ref="BW238:BW239"/>
    <mergeCell ref="BX238:BX239"/>
    <mergeCell ref="BY238:BY239"/>
    <mergeCell ref="BZ238:BZ239"/>
    <mergeCell ref="CA238:CA239"/>
    <mergeCell ref="CB238:CB239"/>
    <mergeCell ref="BQ238:BQ239"/>
    <mergeCell ref="BR238:BR239"/>
    <mergeCell ref="BS238:BS239"/>
    <mergeCell ref="BT238:BT239"/>
    <mergeCell ref="BU238:BU239"/>
    <mergeCell ref="BV238:BV239"/>
    <mergeCell ref="BK238:BK239"/>
    <mergeCell ref="BL238:BL239"/>
    <mergeCell ref="BM238:BM239"/>
    <mergeCell ref="BN238:BN239"/>
    <mergeCell ref="BO238:BO239"/>
    <mergeCell ref="BP238:BP239"/>
    <mergeCell ref="A240:A241"/>
    <mergeCell ref="B240:B241"/>
    <mergeCell ref="C240:C241"/>
    <mergeCell ref="D240:D241"/>
    <mergeCell ref="E240:E241"/>
    <mergeCell ref="F240:F241"/>
    <mergeCell ref="DA238:DA239"/>
    <mergeCell ref="DB238:DB239"/>
    <mergeCell ref="DC238:DC239"/>
    <mergeCell ref="DD238:DD239"/>
    <mergeCell ref="DE238:DE239"/>
    <mergeCell ref="DF238:DF239"/>
    <mergeCell ref="CU238:CU239"/>
    <mergeCell ref="CV238:CV239"/>
    <mergeCell ref="CW238:CW239"/>
    <mergeCell ref="CX238:CX239"/>
    <mergeCell ref="CY238:CY239"/>
    <mergeCell ref="CZ238:CZ239"/>
    <mergeCell ref="CO238:CO239"/>
    <mergeCell ref="CP238:CP239"/>
    <mergeCell ref="CQ238:CQ239"/>
    <mergeCell ref="CR238:CR239"/>
    <mergeCell ref="CS238:CS239"/>
    <mergeCell ref="CT238:CT239"/>
    <mergeCell ref="CI238:CI239"/>
    <mergeCell ref="CJ238:CJ239"/>
    <mergeCell ref="CK238:CK239"/>
    <mergeCell ref="CL238:CL239"/>
    <mergeCell ref="CM238:CM239"/>
    <mergeCell ref="CN238:CN239"/>
    <mergeCell ref="CC238:CC239"/>
    <mergeCell ref="CD238:CD239"/>
    <mergeCell ref="V240:V241"/>
    <mergeCell ref="W240:W241"/>
    <mergeCell ref="X240:X241"/>
    <mergeCell ref="Y240:Y241"/>
    <mergeCell ref="Z240:Z241"/>
    <mergeCell ref="AA240:AA241"/>
    <mergeCell ref="M240:M241"/>
    <mergeCell ref="N240:N241"/>
    <mergeCell ref="R240:R241"/>
    <mergeCell ref="S240:S241"/>
    <mergeCell ref="T240:T241"/>
    <mergeCell ref="U240:U241"/>
    <mergeCell ref="G240:G241"/>
    <mergeCell ref="H240:H241"/>
    <mergeCell ref="I240:I241"/>
    <mergeCell ref="J240:J241"/>
    <mergeCell ref="K240:K241"/>
    <mergeCell ref="L240:L241"/>
    <mergeCell ref="AN240:AN241"/>
    <mergeCell ref="AO240:AO241"/>
    <mergeCell ref="AP240:AP241"/>
    <mergeCell ref="AQ240:AQ241"/>
    <mergeCell ref="AR240:AR241"/>
    <mergeCell ref="AS240:AS241"/>
    <mergeCell ref="AH240:AH241"/>
    <mergeCell ref="AI240:AI241"/>
    <mergeCell ref="AJ240:AJ241"/>
    <mergeCell ref="AK240:AK241"/>
    <mergeCell ref="AL240:AL241"/>
    <mergeCell ref="AM240:AM241"/>
    <mergeCell ref="AB240:AB241"/>
    <mergeCell ref="AC240:AC241"/>
    <mergeCell ref="AD240:AD241"/>
    <mergeCell ref="AE240:AE241"/>
    <mergeCell ref="AF240:AF241"/>
    <mergeCell ref="AG240:AG241"/>
    <mergeCell ref="BF240:BF241"/>
    <mergeCell ref="BG240:BG241"/>
    <mergeCell ref="BH240:BH241"/>
    <mergeCell ref="BI240:BI241"/>
    <mergeCell ref="BJ240:BJ241"/>
    <mergeCell ref="BK240:BK241"/>
    <mergeCell ref="AZ240:AZ241"/>
    <mergeCell ref="BA240:BA241"/>
    <mergeCell ref="BB240:BB241"/>
    <mergeCell ref="BC240:BC241"/>
    <mergeCell ref="BD240:BD241"/>
    <mergeCell ref="BE240:BE241"/>
    <mergeCell ref="AT240:AT241"/>
    <mergeCell ref="AU240:AU241"/>
    <mergeCell ref="AV240:AV241"/>
    <mergeCell ref="AW240:AW241"/>
    <mergeCell ref="AX240:AX241"/>
    <mergeCell ref="AY240:AY241"/>
    <mergeCell ref="CH240:CH241"/>
    <mergeCell ref="CI240:CI241"/>
    <mergeCell ref="BX240:BX241"/>
    <mergeCell ref="BY240:BY241"/>
    <mergeCell ref="BZ240:BZ241"/>
    <mergeCell ref="CA240:CA241"/>
    <mergeCell ref="CB240:CB241"/>
    <mergeCell ref="CC240:CC241"/>
    <mergeCell ref="BR240:BR241"/>
    <mergeCell ref="BS240:BS241"/>
    <mergeCell ref="BT240:BT241"/>
    <mergeCell ref="BU240:BU241"/>
    <mergeCell ref="BV240:BV241"/>
    <mergeCell ref="BW240:BW241"/>
    <mergeCell ref="BL240:BL241"/>
    <mergeCell ref="BM240:BM241"/>
    <mergeCell ref="BN240:BN241"/>
    <mergeCell ref="BO240:BO241"/>
    <mergeCell ref="BP240:BP241"/>
    <mergeCell ref="BQ240:BQ241"/>
    <mergeCell ref="DB240:DB241"/>
    <mergeCell ref="DC240:DC241"/>
    <mergeCell ref="DD240:DD241"/>
    <mergeCell ref="DE240:DE241"/>
    <mergeCell ref="DF240:DF241"/>
    <mergeCell ref="A245:A249"/>
    <mergeCell ref="B245:B249"/>
    <mergeCell ref="F245:F249"/>
    <mergeCell ref="G245:G249"/>
    <mergeCell ref="H245:H249"/>
    <mergeCell ref="CV240:CV241"/>
    <mergeCell ref="CW240:CW241"/>
    <mergeCell ref="CX240:CX241"/>
    <mergeCell ref="CY240:CY241"/>
    <mergeCell ref="CZ240:CZ241"/>
    <mergeCell ref="DA240:DA241"/>
    <mergeCell ref="CP240:CP241"/>
    <mergeCell ref="CQ240:CQ241"/>
    <mergeCell ref="CR240:CR241"/>
    <mergeCell ref="CS240:CS241"/>
    <mergeCell ref="CT240:CT241"/>
    <mergeCell ref="CU240:CU241"/>
    <mergeCell ref="CJ240:CJ241"/>
    <mergeCell ref="CK240:CK241"/>
    <mergeCell ref="CL240:CL241"/>
    <mergeCell ref="CM240:CM241"/>
    <mergeCell ref="CN240:CN241"/>
    <mergeCell ref="CO240:CO241"/>
    <mergeCell ref="CD240:CD241"/>
    <mergeCell ref="CE240:CE241"/>
    <mergeCell ref="CF240:CF241"/>
    <mergeCell ref="CG240:CG241"/>
    <mergeCell ref="X245:X249"/>
    <mergeCell ref="Y245:Y249"/>
    <mergeCell ref="Z245:Z249"/>
    <mergeCell ref="AA245:AA249"/>
    <mergeCell ref="AB245:AB249"/>
    <mergeCell ref="AC245:AC249"/>
    <mergeCell ref="R245:R249"/>
    <mergeCell ref="S245:S249"/>
    <mergeCell ref="T245:T249"/>
    <mergeCell ref="U245:U249"/>
    <mergeCell ref="V245:V249"/>
    <mergeCell ref="W245:W249"/>
    <mergeCell ref="I245:I249"/>
    <mergeCell ref="J245:J249"/>
    <mergeCell ref="K245:K249"/>
    <mergeCell ref="L245:L249"/>
    <mergeCell ref="M245:M249"/>
    <mergeCell ref="N245:N249"/>
    <mergeCell ref="AP245:AP249"/>
    <mergeCell ref="AQ245:AQ249"/>
    <mergeCell ref="AR245:AR249"/>
    <mergeCell ref="AS245:AS249"/>
    <mergeCell ref="AT245:AT249"/>
    <mergeCell ref="AU245:AU249"/>
    <mergeCell ref="AJ245:AJ249"/>
    <mergeCell ref="AK245:AK249"/>
    <mergeCell ref="AL245:AL249"/>
    <mergeCell ref="AM245:AM249"/>
    <mergeCell ref="AN245:AN249"/>
    <mergeCell ref="AO245:AO249"/>
    <mergeCell ref="AD245:AD249"/>
    <mergeCell ref="AE245:AE249"/>
    <mergeCell ref="AF245:AF249"/>
    <mergeCell ref="AG245:AG249"/>
    <mergeCell ref="AH245:AH249"/>
    <mergeCell ref="AI245:AI249"/>
    <mergeCell ref="BH245:BH249"/>
    <mergeCell ref="BI245:BI249"/>
    <mergeCell ref="BJ245:BJ249"/>
    <mergeCell ref="BK245:BK249"/>
    <mergeCell ref="BL245:BL249"/>
    <mergeCell ref="BM245:BM249"/>
    <mergeCell ref="BB245:BB249"/>
    <mergeCell ref="BC245:BC249"/>
    <mergeCell ref="BD245:BD249"/>
    <mergeCell ref="BE245:BE249"/>
    <mergeCell ref="BF245:BF249"/>
    <mergeCell ref="BG245:BG249"/>
    <mergeCell ref="AV245:AV249"/>
    <mergeCell ref="AW245:AW249"/>
    <mergeCell ref="AX245:AX249"/>
    <mergeCell ref="AY245:AY249"/>
    <mergeCell ref="AZ245:AZ249"/>
    <mergeCell ref="BA245:BA249"/>
    <mergeCell ref="CH245:CH249"/>
    <mergeCell ref="CI245:CI249"/>
    <mergeCell ref="CJ245:CJ249"/>
    <mergeCell ref="CK245:CK249"/>
    <mergeCell ref="BZ245:BZ249"/>
    <mergeCell ref="CA245:CA249"/>
    <mergeCell ref="CB245:CB249"/>
    <mergeCell ref="CC245:CC249"/>
    <mergeCell ref="CD245:CD249"/>
    <mergeCell ref="CE245:CE249"/>
    <mergeCell ref="BT245:BT249"/>
    <mergeCell ref="BU245:BU249"/>
    <mergeCell ref="BV245:BV249"/>
    <mergeCell ref="BW245:BW249"/>
    <mergeCell ref="BX245:BX249"/>
    <mergeCell ref="BY245:BY249"/>
    <mergeCell ref="BN245:BN249"/>
    <mergeCell ref="BO245:BO249"/>
    <mergeCell ref="BP245:BP249"/>
    <mergeCell ref="BQ245:BQ249"/>
    <mergeCell ref="BR245:BR249"/>
    <mergeCell ref="BS245:BS249"/>
    <mergeCell ref="A251:A256"/>
    <mergeCell ref="B251:B256"/>
    <mergeCell ref="C251:C256"/>
    <mergeCell ref="D251:D256"/>
    <mergeCell ref="E251:E256"/>
    <mergeCell ref="F251:F256"/>
    <mergeCell ref="DD245:DD249"/>
    <mergeCell ref="DE245:DE249"/>
    <mergeCell ref="DF245:DF249"/>
    <mergeCell ref="C246:C249"/>
    <mergeCell ref="D246:D249"/>
    <mergeCell ref="E246:E249"/>
    <mergeCell ref="CX245:CX249"/>
    <mergeCell ref="CY245:CY249"/>
    <mergeCell ref="CZ245:CZ249"/>
    <mergeCell ref="DA245:DA249"/>
    <mergeCell ref="DB245:DB249"/>
    <mergeCell ref="DC245:DC249"/>
    <mergeCell ref="CR245:CR249"/>
    <mergeCell ref="CS245:CS249"/>
    <mergeCell ref="CT245:CT249"/>
    <mergeCell ref="CU245:CU249"/>
    <mergeCell ref="CV245:CV249"/>
    <mergeCell ref="CW245:CW249"/>
    <mergeCell ref="CL245:CL249"/>
    <mergeCell ref="CM245:CM249"/>
    <mergeCell ref="CN245:CN249"/>
    <mergeCell ref="CO245:CO249"/>
    <mergeCell ref="CP245:CP249"/>
    <mergeCell ref="CQ245:CQ249"/>
    <mergeCell ref="CF245:CF249"/>
    <mergeCell ref="CG245:CG249"/>
    <mergeCell ref="V251:V256"/>
    <mergeCell ref="W251:W256"/>
    <mergeCell ref="X251:X256"/>
    <mergeCell ref="Y251:Y256"/>
    <mergeCell ref="Z251:Z256"/>
    <mergeCell ref="AA251:AA256"/>
    <mergeCell ref="M251:M256"/>
    <mergeCell ref="N251:N256"/>
    <mergeCell ref="R251:R256"/>
    <mergeCell ref="S251:S256"/>
    <mergeCell ref="T251:T256"/>
    <mergeCell ref="U251:U256"/>
    <mergeCell ref="G251:G256"/>
    <mergeCell ref="H251:H256"/>
    <mergeCell ref="I251:I256"/>
    <mergeCell ref="J251:J256"/>
    <mergeCell ref="K251:K256"/>
    <mergeCell ref="L251:L256"/>
    <mergeCell ref="AN251:AN256"/>
    <mergeCell ref="AO251:AO256"/>
    <mergeCell ref="AP251:AP256"/>
    <mergeCell ref="AQ251:AQ256"/>
    <mergeCell ref="AR251:AR256"/>
    <mergeCell ref="AS251:AS256"/>
    <mergeCell ref="AH251:AH256"/>
    <mergeCell ref="AI251:AI256"/>
    <mergeCell ref="AJ251:AJ256"/>
    <mergeCell ref="AK251:AK256"/>
    <mergeCell ref="AL251:AL256"/>
    <mergeCell ref="AM251:AM256"/>
    <mergeCell ref="AB251:AB256"/>
    <mergeCell ref="AC251:AC256"/>
    <mergeCell ref="AD251:AD256"/>
    <mergeCell ref="AE251:AE256"/>
    <mergeCell ref="AF251:AF256"/>
    <mergeCell ref="AG251:AG256"/>
    <mergeCell ref="BF251:BF256"/>
    <mergeCell ref="BG251:BG256"/>
    <mergeCell ref="BH251:BH256"/>
    <mergeCell ref="BI251:BI256"/>
    <mergeCell ref="BJ251:BJ256"/>
    <mergeCell ref="BK251:BK256"/>
    <mergeCell ref="AZ251:AZ256"/>
    <mergeCell ref="BA251:BA256"/>
    <mergeCell ref="BB251:BB256"/>
    <mergeCell ref="BC251:BC256"/>
    <mergeCell ref="BD251:BD256"/>
    <mergeCell ref="BE251:BE256"/>
    <mergeCell ref="AT251:AT256"/>
    <mergeCell ref="AU251:AU256"/>
    <mergeCell ref="AV251:AV256"/>
    <mergeCell ref="AW251:AW256"/>
    <mergeCell ref="AX251:AX256"/>
    <mergeCell ref="AY251:AY256"/>
    <mergeCell ref="A265:A266"/>
    <mergeCell ref="B265:B266"/>
    <mergeCell ref="C265:C266"/>
    <mergeCell ref="D265:D266"/>
    <mergeCell ref="E265:E266"/>
    <mergeCell ref="CV251:CV256"/>
    <mergeCell ref="CW251:CW256"/>
    <mergeCell ref="CX251:CX256"/>
    <mergeCell ref="CY251:CY256"/>
    <mergeCell ref="CZ251:CZ256"/>
    <mergeCell ref="DA251:DA256"/>
    <mergeCell ref="CP251:CP256"/>
    <mergeCell ref="CQ251:CQ256"/>
    <mergeCell ref="CR251:CR256"/>
    <mergeCell ref="CS251:CS256"/>
    <mergeCell ref="CT251:CT256"/>
    <mergeCell ref="CU251:CU256"/>
    <mergeCell ref="CJ251:CJ256"/>
    <mergeCell ref="CK251:CK256"/>
    <mergeCell ref="CL251:CL256"/>
    <mergeCell ref="CM251:CM256"/>
    <mergeCell ref="CN251:CN256"/>
    <mergeCell ref="CO251:CO256"/>
    <mergeCell ref="CD251:CD256"/>
    <mergeCell ref="CE251:CE256"/>
    <mergeCell ref="CF251:CF256"/>
    <mergeCell ref="CG251:CG256"/>
    <mergeCell ref="CH251:CH256"/>
    <mergeCell ref="CI251:CI256"/>
    <mergeCell ref="BX251:BX256"/>
    <mergeCell ref="BY251:BY256"/>
    <mergeCell ref="BZ251:BZ256"/>
    <mergeCell ref="L265:L266"/>
    <mergeCell ref="M265:M266"/>
    <mergeCell ref="N265:N266"/>
    <mergeCell ref="R265:R266"/>
    <mergeCell ref="S265:S266"/>
    <mergeCell ref="T265:T266"/>
    <mergeCell ref="F265:F266"/>
    <mergeCell ref="G265:G266"/>
    <mergeCell ref="H265:H266"/>
    <mergeCell ref="I265:I266"/>
    <mergeCell ref="J265:J266"/>
    <mergeCell ref="K265:K266"/>
    <mergeCell ref="DB251:DB256"/>
    <mergeCell ref="DC251:DC256"/>
    <mergeCell ref="DD251:DD256"/>
    <mergeCell ref="DE251:DE256"/>
    <mergeCell ref="DF251:DF256"/>
    <mergeCell ref="CA251:CA256"/>
    <mergeCell ref="CB251:CB256"/>
    <mergeCell ref="CC251:CC256"/>
    <mergeCell ref="BR251:BR256"/>
    <mergeCell ref="BS251:BS256"/>
    <mergeCell ref="BT251:BT256"/>
    <mergeCell ref="BU251:BU256"/>
    <mergeCell ref="BV251:BV256"/>
    <mergeCell ref="BW251:BW256"/>
    <mergeCell ref="BL251:BL256"/>
    <mergeCell ref="BM251:BM256"/>
    <mergeCell ref="BN251:BN256"/>
    <mergeCell ref="BO251:BO256"/>
    <mergeCell ref="BP251:BP256"/>
    <mergeCell ref="BQ251:BQ256"/>
    <mergeCell ref="AG265:AG266"/>
    <mergeCell ref="AH265:AH266"/>
    <mergeCell ref="AI265:AI266"/>
    <mergeCell ref="AJ265:AJ266"/>
    <mergeCell ref="AK265:AK266"/>
    <mergeCell ref="AL265:AL266"/>
    <mergeCell ref="AA265:AA266"/>
    <mergeCell ref="AB265:AB266"/>
    <mergeCell ref="AC265:AC266"/>
    <mergeCell ref="AD265:AD266"/>
    <mergeCell ref="AE265:AE266"/>
    <mergeCell ref="AF265:AF266"/>
    <mergeCell ref="U265:U266"/>
    <mergeCell ref="V265:V266"/>
    <mergeCell ref="W265:W266"/>
    <mergeCell ref="X265:X266"/>
    <mergeCell ref="Y265:Y266"/>
    <mergeCell ref="Z265:Z266"/>
    <mergeCell ref="AY265:AY266"/>
    <mergeCell ref="AZ265:AZ266"/>
    <mergeCell ref="BA265:BA266"/>
    <mergeCell ref="BB265:BB266"/>
    <mergeCell ref="BC265:BC266"/>
    <mergeCell ref="BD265:BD266"/>
    <mergeCell ref="AS265:AS266"/>
    <mergeCell ref="AT265:AT266"/>
    <mergeCell ref="AU265:AU266"/>
    <mergeCell ref="AV265:AV266"/>
    <mergeCell ref="AW265:AW266"/>
    <mergeCell ref="AX265:AX266"/>
    <mergeCell ref="AM265:AM266"/>
    <mergeCell ref="AN265:AN266"/>
    <mergeCell ref="AO265:AO266"/>
    <mergeCell ref="AP265:AP266"/>
    <mergeCell ref="AQ265:AQ266"/>
    <mergeCell ref="AR265:AR266"/>
    <mergeCell ref="BQ265:BQ266"/>
    <mergeCell ref="BR265:BR266"/>
    <mergeCell ref="BS265:BS266"/>
    <mergeCell ref="BT265:BT266"/>
    <mergeCell ref="BU265:BU266"/>
    <mergeCell ref="BV265:BV266"/>
    <mergeCell ref="BK265:BK266"/>
    <mergeCell ref="BL265:BL266"/>
    <mergeCell ref="BM265:BM266"/>
    <mergeCell ref="BN265:BN266"/>
    <mergeCell ref="BO265:BO266"/>
    <mergeCell ref="BP265:BP266"/>
    <mergeCell ref="BE265:BE266"/>
    <mergeCell ref="BF265:BF266"/>
    <mergeCell ref="BG265:BG266"/>
    <mergeCell ref="BH265:BH266"/>
    <mergeCell ref="BI265:BI266"/>
    <mergeCell ref="BJ265:BJ266"/>
    <mergeCell ref="CI265:CI266"/>
    <mergeCell ref="CJ265:CJ266"/>
    <mergeCell ref="CK265:CK266"/>
    <mergeCell ref="CL265:CL266"/>
    <mergeCell ref="CM265:CM266"/>
    <mergeCell ref="CN265:CN266"/>
    <mergeCell ref="CC265:CC266"/>
    <mergeCell ref="CD265:CD266"/>
    <mergeCell ref="CE265:CE266"/>
    <mergeCell ref="CF265:CF266"/>
    <mergeCell ref="CG265:CG266"/>
    <mergeCell ref="CH265:CH266"/>
    <mergeCell ref="BW265:BW266"/>
    <mergeCell ref="BX265:BX266"/>
    <mergeCell ref="BY265:BY266"/>
    <mergeCell ref="BZ265:BZ266"/>
    <mergeCell ref="CA265:CA266"/>
    <mergeCell ref="CB265:CB266"/>
    <mergeCell ref="DA265:DA266"/>
    <mergeCell ref="DB265:DB266"/>
    <mergeCell ref="DC265:DC266"/>
    <mergeCell ref="DD265:DD266"/>
    <mergeCell ref="DE265:DE266"/>
    <mergeCell ref="DF265:DF266"/>
    <mergeCell ref="CU265:CU266"/>
    <mergeCell ref="CV265:CV266"/>
    <mergeCell ref="CW265:CW266"/>
    <mergeCell ref="CX265:CX266"/>
    <mergeCell ref="CY265:CY266"/>
    <mergeCell ref="CZ265:CZ266"/>
    <mergeCell ref="CO265:CO266"/>
    <mergeCell ref="CP265:CP266"/>
    <mergeCell ref="CQ265:CQ266"/>
    <mergeCell ref="CR265:CR266"/>
    <mergeCell ref="CS265:CS266"/>
    <mergeCell ref="CT265:CT266"/>
    <mergeCell ref="S267:S268"/>
    <mergeCell ref="T267:T268"/>
    <mergeCell ref="U267:U268"/>
    <mergeCell ref="V267:V268"/>
    <mergeCell ref="W267:W268"/>
    <mergeCell ref="X267:X268"/>
    <mergeCell ref="J267:J268"/>
    <mergeCell ref="K267:K268"/>
    <mergeCell ref="L267:L268"/>
    <mergeCell ref="M267:M268"/>
    <mergeCell ref="N267:N268"/>
    <mergeCell ref="R267:R268"/>
    <mergeCell ref="A267:A268"/>
    <mergeCell ref="B267:B268"/>
    <mergeCell ref="F267:F268"/>
    <mergeCell ref="G267:G268"/>
    <mergeCell ref="H267:H268"/>
    <mergeCell ref="I267:I268"/>
    <mergeCell ref="AK267:AK268"/>
    <mergeCell ref="AL267:AL268"/>
    <mergeCell ref="AM267:AM268"/>
    <mergeCell ref="AN267:AN268"/>
    <mergeCell ref="AO267:AO268"/>
    <mergeCell ref="AP267:AP268"/>
    <mergeCell ref="AE267:AE268"/>
    <mergeCell ref="AF267:AF268"/>
    <mergeCell ref="AG267:AG268"/>
    <mergeCell ref="AH267:AH268"/>
    <mergeCell ref="AI267:AI268"/>
    <mergeCell ref="AJ267:AJ268"/>
    <mergeCell ref="Y267:Y268"/>
    <mergeCell ref="Z267:Z268"/>
    <mergeCell ref="AA267:AA268"/>
    <mergeCell ref="AB267:AB268"/>
    <mergeCell ref="AC267:AC268"/>
    <mergeCell ref="AD267:AD268"/>
    <mergeCell ref="BC267:BC268"/>
    <mergeCell ref="BD267:BD268"/>
    <mergeCell ref="BE267:BE268"/>
    <mergeCell ref="BF267:BF268"/>
    <mergeCell ref="BG267:BG268"/>
    <mergeCell ref="BH267:BH268"/>
    <mergeCell ref="AW267:AW268"/>
    <mergeCell ref="AX267:AX268"/>
    <mergeCell ref="AY267:AY268"/>
    <mergeCell ref="AZ267:AZ268"/>
    <mergeCell ref="BA267:BA268"/>
    <mergeCell ref="BB267:BB268"/>
    <mergeCell ref="AQ267:AQ268"/>
    <mergeCell ref="AR267:AR268"/>
    <mergeCell ref="AS267:AS268"/>
    <mergeCell ref="AT267:AT268"/>
    <mergeCell ref="AU267:AU268"/>
    <mergeCell ref="AV267:AV268"/>
    <mergeCell ref="BU267:BU268"/>
    <mergeCell ref="BV267:BV268"/>
    <mergeCell ref="BW267:BW268"/>
    <mergeCell ref="BX267:BX268"/>
    <mergeCell ref="BY267:BY268"/>
    <mergeCell ref="BZ267:BZ268"/>
    <mergeCell ref="BO267:BO268"/>
    <mergeCell ref="BP267:BP268"/>
    <mergeCell ref="BQ267:BQ268"/>
    <mergeCell ref="BR267:BR268"/>
    <mergeCell ref="BS267:BS268"/>
    <mergeCell ref="BT267:BT268"/>
    <mergeCell ref="BI267:BI268"/>
    <mergeCell ref="BJ267:BJ268"/>
    <mergeCell ref="BK267:BK268"/>
    <mergeCell ref="BL267:BL268"/>
    <mergeCell ref="BM267:BM268"/>
    <mergeCell ref="BN267:BN268"/>
    <mergeCell ref="CW267:CW268"/>
    <mergeCell ref="CX267:CX268"/>
    <mergeCell ref="CM267:CM268"/>
    <mergeCell ref="CN267:CN268"/>
    <mergeCell ref="CO267:CO268"/>
    <mergeCell ref="CP267:CP268"/>
    <mergeCell ref="CQ267:CQ268"/>
    <mergeCell ref="CR267:CR268"/>
    <mergeCell ref="CG267:CG268"/>
    <mergeCell ref="CH267:CH268"/>
    <mergeCell ref="CI267:CI268"/>
    <mergeCell ref="CJ267:CJ268"/>
    <mergeCell ref="CK267:CK268"/>
    <mergeCell ref="CL267:CL268"/>
    <mergeCell ref="CA267:CA268"/>
    <mergeCell ref="CB267:CB268"/>
    <mergeCell ref="CC267:CC268"/>
    <mergeCell ref="CD267:CD268"/>
    <mergeCell ref="CE267:CE268"/>
    <mergeCell ref="CF267:CF268"/>
    <mergeCell ref="R270:R271"/>
    <mergeCell ref="S270:S271"/>
    <mergeCell ref="T270:T271"/>
    <mergeCell ref="U270:U271"/>
    <mergeCell ref="V270:V271"/>
    <mergeCell ref="W270:W271"/>
    <mergeCell ref="I270:I271"/>
    <mergeCell ref="J270:J271"/>
    <mergeCell ref="K270:K271"/>
    <mergeCell ref="L270:L271"/>
    <mergeCell ref="M270:M271"/>
    <mergeCell ref="N270:N271"/>
    <mergeCell ref="DE267:DE268"/>
    <mergeCell ref="DF267:DF268"/>
    <mergeCell ref="A270:A271"/>
    <mergeCell ref="B270:B271"/>
    <mergeCell ref="C270:C271"/>
    <mergeCell ref="D270:D271"/>
    <mergeCell ref="E270:E271"/>
    <mergeCell ref="F270:F271"/>
    <mergeCell ref="G270:G271"/>
    <mergeCell ref="H270:H271"/>
    <mergeCell ref="CY267:CY268"/>
    <mergeCell ref="CZ267:CZ268"/>
    <mergeCell ref="DA267:DA268"/>
    <mergeCell ref="DB267:DB268"/>
    <mergeCell ref="DC267:DC268"/>
    <mergeCell ref="DD267:DD268"/>
    <mergeCell ref="CS267:CS268"/>
    <mergeCell ref="CT267:CT268"/>
    <mergeCell ref="CU267:CU268"/>
    <mergeCell ref="CV267:CV268"/>
    <mergeCell ref="AJ270:AJ271"/>
    <mergeCell ref="AK270:AK271"/>
    <mergeCell ref="AL270:AL271"/>
    <mergeCell ref="AM270:AM271"/>
    <mergeCell ref="AN270:AN271"/>
    <mergeCell ref="AO270:AO271"/>
    <mergeCell ref="AD270:AD271"/>
    <mergeCell ref="AE270:AE271"/>
    <mergeCell ref="AF270:AF271"/>
    <mergeCell ref="AG270:AG271"/>
    <mergeCell ref="AH270:AH271"/>
    <mergeCell ref="AI270:AI271"/>
    <mergeCell ref="X270:X271"/>
    <mergeCell ref="Y270:Y271"/>
    <mergeCell ref="Z270:Z271"/>
    <mergeCell ref="AA270:AA271"/>
    <mergeCell ref="AB270:AB271"/>
    <mergeCell ref="AC270:AC271"/>
    <mergeCell ref="BB270:BB271"/>
    <mergeCell ref="BC270:BC271"/>
    <mergeCell ref="BD270:BD271"/>
    <mergeCell ref="BE270:BE271"/>
    <mergeCell ref="BF270:BF271"/>
    <mergeCell ref="BG270:BG271"/>
    <mergeCell ref="AV270:AV271"/>
    <mergeCell ref="AW270:AW271"/>
    <mergeCell ref="AX270:AX271"/>
    <mergeCell ref="AY270:AY271"/>
    <mergeCell ref="AZ270:AZ271"/>
    <mergeCell ref="BA270:BA271"/>
    <mergeCell ref="AP270:AP271"/>
    <mergeCell ref="AQ270:AQ271"/>
    <mergeCell ref="AR270:AR271"/>
    <mergeCell ref="AS270:AS271"/>
    <mergeCell ref="AT270:AT271"/>
    <mergeCell ref="AU270:AU271"/>
    <mergeCell ref="BT270:BT271"/>
    <mergeCell ref="BU270:BU271"/>
    <mergeCell ref="BV270:BV271"/>
    <mergeCell ref="BW270:BW271"/>
    <mergeCell ref="BX270:BX271"/>
    <mergeCell ref="BY270:BY271"/>
    <mergeCell ref="BN270:BN271"/>
    <mergeCell ref="BO270:BO271"/>
    <mergeCell ref="BP270:BP271"/>
    <mergeCell ref="BQ270:BQ271"/>
    <mergeCell ref="BR270:BR271"/>
    <mergeCell ref="BS270:BS271"/>
    <mergeCell ref="BH270:BH271"/>
    <mergeCell ref="BI270:BI271"/>
    <mergeCell ref="BJ270:BJ271"/>
    <mergeCell ref="BK270:BK271"/>
    <mergeCell ref="BL270:BL271"/>
    <mergeCell ref="BM270:BM271"/>
    <mergeCell ref="CV270:CV271"/>
    <mergeCell ref="CW270:CW271"/>
    <mergeCell ref="CL270:CL271"/>
    <mergeCell ref="CM270:CM271"/>
    <mergeCell ref="CN270:CN271"/>
    <mergeCell ref="CO270:CO271"/>
    <mergeCell ref="CP270:CP271"/>
    <mergeCell ref="CQ270:CQ271"/>
    <mergeCell ref="CF270:CF271"/>
    <mergeCell ref="CG270:CG271"/>
    <mergeCell ref="CH270:CH271"/>
    <mergeCell ref="CI270:CI271"/>
    <mergeCell ref="CJ270:CJ271"/>
    <mergeCell ref="CK270:CK271"/>
    <mergeCell ref="BZ270:BZ271"/>
    <mergeCell ref="CA270:CA271"/>
    <mergeCell ref="CB270:CB271"/>
    <mergeCell ref="CC270:CC271"/>
    <mergeCell ref="CD270:CD271"/>
    <mergeCell ref="CE270:CE271"/>
    <mergeCell ref="T272:T273"/>
    <mergeCell ref="U272:U273"/>
    <mergeCell ref="V272:V273"/>
    <mergeCell ref="W272:W273"/>
    <mergeCell ref="X272:X273"/>
    <mergeCell ref="Y272:Y273"/>
    <mergeCell ref="K272:K273"/>
    <mergeCell ref="L272:L273"/>
    <mergeCell ref="M272:M273"/>
    <mergeCell ref="N272:N273"/>
    <mergeCell ref="R272:R273"/>
    <mergeCell ref="S272:S273"/>
    <mergeCell ref="DD270:DD271"/>
    <mergeCell ref="DE270:DE271"/>
    <mergeCell ref="DF270:DF271"/>
    <mergeCell ref="A272:A273"/>
    <mergeCell ref="B272:B273"/>
    <mergeCell ref="F272:F273"/>
    <mergeCell ref="G272:G273"/>
    <mergeCell ref="H272:H273"/>
    <mergeCell ref="I272:I273"/>
    <mergeCell ref="J272:J273"/>
    <mergeCell ref="CX270:CX271"/>
    <mergeCell ref="CY270:CY271"/>
    <mergeCell ref="CZ270:CZ271"/>
    <mergeCell ref="DA270:DA271"/>
    <mergeCell ref="DB270:DB271"/>
    <mergeCell ref="DC270:DC271"/>
    <mergeCell ref="CR270:CR271"/>
    <mergeCell ref="CS270:CS271"/>
    <mergeCell ref="CT270:CT271"/>
    <mergeCell ref="CU270:CU271"/>
    <mergeCell ref="AL272:AL273"/>
    <mergeCell ref="AM272:AM273"/>
    <mergeCell ref="AN272:AN273"/>
    <mergeCell ref="AO272:AO273"/>
    <mergeCell ref="AP272:AP273"/>
    <mergeCell ref="AQ272:AQ273"/>
    <mergeCell ref="AF272:AF273"/>
    <mergeCell ref="AG272:AG273"/>
    <mergeCell ref="AH272:AH273"/>
    <mergeCell ref="AI272:AI273"/>
    <mergeCell ref="AJ272:AJ273"/>
    <mergeCell ref="AK272:AK273"/>
    <mergeCell ref="Z272:Z273"/>
    <mergeCell ref="AA272:AA273"/>
    <mergeCell ref="AB272:AB273"/>
    <mergeCell ref="AC272:AC273"/>
    <mergeCell ref="AD272:AD273"/>
    <mergeCell ref="AE272:AE273"/>
    <mergeCell ref="BD272:BD273"/>
    <mergeCell ref="BE272:BE273"/>
    <mergeCell ref="BF272:BF273"/>
    <mergeCell ref="BG272:BG273"/>
    <mergeCell ref="BH272:BH273"/>
    <mergeCell ref="BI272:BI273"/>
    <mergeCell ref="AX272:AX273"/>
    <mergeCell ref="AY272:AY273"/>
    <mergeCell ref="AZ272:AZ273"/>
    <mergeCell ref="BA272:BA273"/>
    <mergeCell ref="BB272:BB273"/>
    <mergeCell ref="BC272:BC273"/>
    <mergeCell ref="AR272:AR273"/>
    <mergeCell ref="AS272:AS273"/>
    <mergeCell ref="AT272:AT273"/>
    <mergeCell ref="AU272:AU273"/>
    <mergeCell ref="AV272:AV273"/>
    <mergeCell ref="AW272:AW273"/>
    <mergeCell ref="BV272:BV273"/>
    <mergeCell ref="BW272:BW273"/>
    <mergeCell ref="BX272:BX273"/>
    <mergeCell ref="BY272:BY273"/>
    <mergeCell ref="BZ272:BZ273"/>
    <mergeCell ref="CA272:CA273"/>
    <mergeCell ref="BP272:BP273"/>
    <mergeCell ref="BQ272:BQ273"/>
    <mergeCell ref="BR272:BR273"/>
    <mergeCell ref="BS272:BS273"/>
    <mergeCell ref="BT272:BT273"/>
    <mergeCell ref="BU272:BU273"/>
    <mergeCell ref="BJ272:BJ273"/>
    <mergeCell ref="BK272:BK273"/>
    <mergeCell ref="BL272:BL273"/>
    <mergeCell ref="BM272:BM273"/>
    <mergeCell ref="BN272:BN273"/>
    <mergeCell ref="BO272:BO273"/>
    <mergeCell ref="CX272:CX273"/>
    <mergeCell ref="CY272:CY273"/>
    <mergeCell ref="CN272:CN273"/>
    <mergeCell ref="CO272:CO273"/>
    <mergeCell ref="CP272:CP273"/>
    <mergeCell ref="CQ272:CQ273"/>
    <mergeCell ref="CR272:CR273"/>
    <mergeCell ref="CS272:CS273"/>
    <mergeCell ref="CH272:CH273"/>
    <mergeCell ref="CI272:CI273"/>
    <mergeCell ref="CJ272:CJ273"/>
    <mergeCell ref="CK272:CK273"/>
    <mergeCell ref="CL272:CL273"/>
    <mergeCell ref="CM272:CM273"/>
    <mergeCell ref="CB272:CB273"/>
    <mergeCell ref="CC272:CC273"/>
    <mergeCell ref="CD272:CD273"/>
    <mergeCell ref="CE272:CE273"/>
    <mergeCell ref="CF272:CF273"/>
    <mergeCell ref="CG272:CG273"/>
    <mergeCell ref="S274:S275"/>
    <mergeCell ref="T274:T275"/>
    <mergeCell ref="U274:U275"/>
    <mergeCell ref="V274:V275"/>
    <mergeCell ref="W274:W275"/>
    <mergeCell ref="X274:X275"/>
    <mergeCell ref="J274:J275"/>
    <mergeCell ref="K274:K275"/>
    <mergeCell ref="L274:L275"/>
    <mergeCell ref="M274:M275"/>
    <mergeCell ref="N274:N275"/>
    <mergeCell ref="R274:R275"/>
    <mergeCell ref="DF272:DF273"/>
    <mergeCell ref="A274:A275"/>
    <mergeCell ref="B274:B275"/>
    <mergeCell ref="C274:C275"/>
    <mergeCell ref="D274:D275"/>
    <mergeCell ref="E274:E275"/>
    <mergeCell ref="F274:F275"/>
    <mergeCell ref="G274:G275"/>
    <mergeCell ref="H274:H275"/>
    <mergeCell ref="I274:I275"/>
    <mergeCell ref="CZ272:CZ273"/>
    <mergeCell ref="DA272:DA273"/>
    <mergeCell ref="DB272:DB273"/>
    <mergeCell ref="DC272:DC273"/>
    <mergeCell ref="DD272:DD273"/>
    <mergeCell ref="DE272:DE273"/>
    <mergeCell ref="CT272:CT273"/>
    <mergeCell ref="CU272:CU273"/>
    <mergeCell ref="CV272:CV273"/>
    <mergeCell ref="CW272:CW273"/>
    <mergeCell ref="AK274:AK275"/>
    <mergeCell ref="AL274:AL275"/>
    <mergeCell ref="AM274:AM275"/>
    <mergeCell ref="AN274:AN275"/>
    <mergeCell ref="AO274:AO275"/>
    <mergeCell ref="AP274:AP275"/>
    <mergeCell ref="AE274:AE275"/>
    <mergeCell ref="AF274:AF275"/>
    <mergeCell ref="AG274:AG275"/>
    <mergeCell ref="AH274:AH275"/>
    <mergeCell ref="AI274:AI275"/>
    <mergeCell ref="AJ274:AJ275"/>
    <mergeCell ref="Y274:Y275"/>
    <mergeCell ref="Z274:Z275"/>
    <mergeCell ref="AA274:AA275"/>
    <mergeCell ref="AB274:AB275"/>
    <mergeCell ref="AC274:AC275"/>
    <mergeCell ref="AD274:AD275"/>
    <mergeCell ref="BC274:BC275"/>
    <mergeCell ref="BD274:BD275"/>
    <mergeCell ref="BE274:BE275"/>
    <mergeCell ref="BF274:BF275"/>
    <mergeCell ref="BG274:BG275"/>
    <mergeCell ref="BH274:BH275"/>
    <mergeCell ref="AW274:AW275"/>
    <mergeCell ref="AX274:AX275"/>
    <mergeCell ref="AY274:AY275"/>
    <mergeCell ref="AZ274:AZ275"/>
    <mergeCell ref="BA274:BA275"/>
    <mergeCell ref="BB274:BB275"/>
    <mergeCell ref="AQ274:AQ275"/>
    <mergeCell ref="AR274:AR275"/>
    <mergeCell ref="AS274:AS275"/>
    <mergeCell ref="AT274:AT275"/>
    <mergeCell ref="AU274:AU275"/>
    <mergeCell ref="AV274:AV275"/>
    <mergeCell ref="BU274:BU275"/>
    <mergeCell ref="BV274:BV275"/>
    <mergeCell ref="BW274:BW275"/>
    <mergeCell ref="BX274:BX275"/>
    <mergeCell ref="BY274:BY275"/>
    <mergeCell ref="BZ274:BZ275"/>
    <mergeCell ref="BO274:BO275"/>
    <mergeCell ref="BP274:BP275"/>
    <mergeCell ref="BQ274:BQ275"/>
    <mergeCell ref="BR274:BR275"/>
    <mergeCell ref="BS274:BS275"/>
    <mergeCell ref="BT274:BT275"/>
    <mergeCell ref="BI274:BI275"/>
    <mergeCell ref="BJ274:BJ275"/>
    <mergeCell ref="BK274:BK275"/>
    <mergeCell ref="BL274:BL275"/>
    <mergeCell ref="BM274:BM275"/>
    <mergeCell ref="BN274:BN275"/>
    <mergeCell ref="CW274:CW275"/>
    <mergeCell ref="CX274:CX275"/>
    <mergeCell ref="CM274:CM275"/>
    <mergeCell ref="CN274:CN275"/>
    <mergeCell ref="CO274:CO275"/>
    <mergeCell ref="CP274:CP275"/>
    <mergeCell ref="CQ274:CQ275"/>
    <mergeCell ref="CR274:CR275"/>
    <mergeCell ref="CG274:CG275"/>
    <mergeCell ref="CH274:CH275"/>
    <mergeCell ref="CI274:CI275"/>
    <mergeCell ref="CJ274:CJ275"/>
    <mergeCell ref="CK274:CK275"/>
    <mergeCell ref="CL274:CL275"/>
    <mergeCell ref="CA274:CA275"/>
    <mergeCell ref="CB274:CB275"/>
    <mergeCell ref="CC274:CC275"/>
    <mergeCell ref="CD274:CD275"/>
    <mergeCell ref="CE274:CE275"/>
    <mergeCell ref="CF274:CF275"/>
    <mergeCell ref="U276:U278"/>
    <mergeCell ref="V276:V278"/>
    <mergeCell ref="W276:W278"/>
    <mergeCell ref="X276:X278"/>
    <mergeCell ref="Y276:Y278"/>
    <mergeCell ref="Z276:Z278"/>
    <mergeCell ref="L276:L278"/>
    <mergeCell ref="M276:M278"/>
    <mergeCell ref="N276:N278"/>
    <mergeCell ref="R276:R278"/>
    <mergeCell ref="S276:S278"/>
    <mergeCell ref="T276:T278"/>
    <mergeCell ref="DE274:DE275"/>
    <mergeCell ref="DF274:DF275"/>
    <mergeCell ref="A276:A278"/>
    <mergeCell ref="B276:B278"/>
    <mergeCell ref="F276:F278"/>
    <mergeCell ref="G276:G278"/>
    <mergeCell ref="H276:H278"/>
    <mergeCell ref="I276:I278"/>
    <mergeCell ref="J276:J278"/>
    <mergeCell ref="K276:K278"/>
    <mergeCell ref="CY274:CY275"/>
    <mergeCell ref="CZ274:CZ275"/>
    <mergeCell ref="DA274:DA275"/>
    <mergeCell ref="DB274:DB275"/>
    <mergeCell ref="DC274:DC275"/>
    <mergeCell ref="DD274:DD275"/>
    <mergeCell ref="CS274:CS275"/>
    <mergeCell ref="CT274:CT275"/>
    <mergeCell ref="CU274:CU275"/>
    <mergeCell ref="CV274:CV275"/>
    <mergeCell ref="AM276:AM278"/>
    <mergeCell ref="AN276:AN278"/>
    <mergeCell ref="AO276:AO278"/>
    <mergeCell ref="AP276:AP278"/>
    <mergeCell ref="AQ276:AQ278"/>
    <mergeCell ref="AR276:AR278"/>
    <mergeCell ref="AG276:AG278"/>
    <mergeCell ref="AH276:AH278"/>
    <mergeCell ref="AI276:AI278"/>
    <mergeCell ref="AJ276:AJ278"/>
    <mergeCell ref="AK276:AK278"/>
    <mergeCell ref="AL276:AL278"/>
    <mergeCell ref="AA276:AA278"/>
    <mergeCell ref="AB276:AB278"/>
    <mergeCell ref="AC276:AC278"/>
    <mergeCell ref="AD276:AD278"/>
    <mergeCell ref="AE276:AE278"/>
    <mergeCell ref="AF276:AF278"/>
    <mergeCell ref="BE276:BE278"/>
    <mergeCell ref="BF276:BF278"/>
    <mergeCell ref="BG276:BG278"/>
    <mergeCell ref="BH276:BH278"/>
    <mergeCell ref="BI276:BI278"/>
    <mergeCell ref="BJ276:BJ278"/>
    <mergeCell ref="AY276:AY278"/>
    <mergeCell ref="AZ276:AZ278"/>
    <mergeCell ref="BA276:BA278"/>
    <mergeCell ref="BB276:BB278"/>
    <mergeCell ref="BC276:BC278"/>
    <mergeCell ref="BD276:BD278"/>
    <mergeCell ref="AS276:AS278"/>
    <mergeCell ref="AT276:AT278"/>
    <mergeCell ref="AU276:AU278"/>
    <mergeCell ref="AV276:AV278"/>
    <mergeCell ref="AW276:AW278"/>
    <mergeCell ref="AX276:AX278"/>
    <mergeCell ref="CE276:CE278"/>
    <mergeCell ref="CF276:CF278"/>
    <mergeCell ref="CG276:CG278"/>
    <mergeCell ref="CH276:CH278"/>
    <mergeCell ref="BW276:BW278"/>
    <mergeCell ref="BX276:BX278"/>
    <mergeCell ref="BY276:BY278"/>
    <mergeCell ref="BZ276:BZ278"/>
    <mergeCell ref="CA276:CA278"/>
    <mergeCell ref="CB276:CB278"/>
    <mergeCell ref="BQ276:BQ278"/>
    <mergeCell ref="BR276:BR278"/>
    <mergeCell ref="BS276:BS278"/>
    <mergeCell ref="BT276:BT278"/>
    <mergeCell ref="BU276:BU278"/>
    <mergeCell ref="BV276:BV278"/>
    <mergeCell ref="BK276:BK278"/>
    <mergeCell ref="BL276:BL278"/>
    <mergeCell ref="BM276:BM278"/>
    <mergeCell ref="BN276:BN278"/>
    <mergeCell ref="BO276:BO278"/>
    <mergeCell ref="BP276:BP278"/>
    <mergeCell ref="C277:C278"/>
    <mergeCell ref="D277:D278"/>
    <mergeCell ref="E277:E278"/>
    <mergeCell ref="A279:A280"/>
    <mergeCell ref="B279:B280"/>
    <mergeCell ref="F279:F280"/>
    <mergeCell ref="DA276:DA278"/>
    <mergeCell ref="DB276:DB278"/>
    <mergeCell ref="DC276:DC278"/>
    <mergeCell ref="DD276:DD278"/>
    <mergeCell ref="DE276:DE278"/>
    <mergeCell ref="DF276:DF278"/>
    <mergeCell ref="CU276:CU278"/>
    <mergeCell ref="CV276:CV278"/>
    <mergeCell ref="CW276:CW278"/>
    <mergeCell ref="CX276:CX278"/>
    <mergeCell ref="CY276:CY278"/>
    <mergeCell ref="CZ276:CZ278"/>
    <mergeCell ref="CO276:CO278"/>
    <mergeCell ref="CP276:CP278"/>
    <mergeCell ref="CQ276:CQ278"/>
    <mergeCell ref="CR276:CR278"/>
    <mergeCell ref="CS276:CS278"/>
    <mergeCell ref="CT276:CT278"/>
    <mergeCell ref="CI276:CI278"/>
    <mergeCell ref="CJ276:CJ278"/>
    <mergeCell ref="CK276:CK278"/>
    <mergeCell ref="CL276:CL278"/>
    <mergeCell ref="CM276:CM278"/>
    <mergeCell ref="CN276:CN278"/>
    <mergeCell ref="CC276:CC278"/>
    <mergeCell ref="CD276:CD278"/>
    <mergeCell ref="V279:V280"/>
    <mergeCell ref="W279:W280"/>
    <mergeCell ref="X279:X280"/>
    <mergeCell ref="Y279:Y280"/>
    <mergeCell ref="Z279:Z280"/>
    <mergeCell ref="AA279:AA280"/>
    <mergeCell ref="M279:M280"/>
    <mergeCell ref="N279:N280"/>
    <mergeCell ref="R279:R280"/>
    <mergeCell ref="S279:S280"/>
    <mergeCell ref="T279:T280"/>
    <mergeCell ref="U279:U280"/>
    <mergeCell ref="G279:G280"/>
    <mergeCell ref="H279:H280"/>
    <mergeCell ref="I279:I280"/>
    <mergeCell ref="J279:J280"/>
    <mergeCell ref="K279:K280"/>
    <mergeCell ref="L279:L280"/>
    <mergeCell ref="AN279:AN280"/>
    <mergeCell ref="AO279:AO280"/>
    <mergeCell ref="AP279:AP280"/>
    <mergeCell ref="AQ279:AQ280"/>
    <mergeCell ref="AR279:AR280"/>
    <mergeCell ref="AS279:AS280"/>
    <mergeCell ref="AH279:AH280"/>
    <mergeCell ref="AI279:AI280"/>
    <mergeCell ref="AJ279:AJ280"/>
    <mergeCell ref="AK279:AK280"/>
    <mergeCell ref="AL279:AL280"/>
    <mergeCell ref="AM279:AM280"/>
    <mergeCell ref="AB279:AB280"/>
    <mergeCell ref="AC279:AC280"/>
    <mergeCell ref="AD279:AD280"/>
    <mergeCell ref="AE279:AE280"/>
    <mergeCell ref="AF279:AF280"/>
    <mergeCell ref="AG279:AG280"/>
    <mergeCell ref="BF279:BF280"/>
    <mergeCell ref="BG279:BG280"/>
    <mergeCell ref="BH279:BH280"/>
    <mergeCell ref="BI279:BI280"/>
    <mergeCell ref="BJ279:BJ280"/>
    <mergeCell ref="BK279:BK280"/>
    <mergeCell ref="AZ279:AZ280"/>
    <mergeCell ref="BA279:BA280"/>
    <mergeCell ref="BB279:BB280"/>
    <mergeCell ref="BC279:BC280"/>
    <mergeCell ref="BD279:BD280"/>
    <mergeCell ref="BE279:BE280"/>
    <mergeCell ref="AT279:AT280"/>
    <mergeCell ref="AU279:AU280"/>
    <mergeCell ref="AV279:AV280"/>
    <mergeCell ref="AW279:AW280"/>
    <mergeCell ref="AX279:AX280"/>
    <mergeCell ref="AY279:AY280"/>
    <mergeCell ref="CH279:CH280"/>
    <mergeCell ref="CI279:CI280"/>
    <mergeCell ref="BX279:BX280"/>
    <mergeCell ref="BY279:BY280"/>
    <mergeCell ref="BZ279:BZ280"/>
    <mergeCell ref="CA279:CA280"/>
    <mergeCell ref="CB279:CB280"/>
    <mergeCell ref="CC279:CC280"/>
    <mergeCell ref="BR279:BR280"/>
    <mergeCell ref="BS279:BS280"/>
    <mergeCell ref="BT279:BT280"/>
    <mergeCell ref="BU279:BU280"/>
    <mergeCell ref="BV279:BV280"/>
    <mergeCell ref="BW279:BW280"/>
    <mergeCell ref="BL279:BL280"/>
    <mergeCell ref="BM279:BM280"/>
    <mergeCell ref="BN279:BN280"/>
    <mergeCell ref="BO279:BO280"/>
    <mergeCell ref="BP279:BP280"/>
    <mergeCell ref="BQ279:BQ280"/>
    <mergeCell ref="DB279:DB280"/>
    <mergeCell ref="DC279:DC280"/>
    <mergeCell ref="DD279:DD280"/>
    <mergeCell ref="DE279:DE280"/>
    <mergeCell ref="DF279:DF280"/>
    <mergeCell ref="A281:A282"/>
    <mergeCell ref="B281:B282"/>
    <mergeCell ref="F281:F282"/>
    <mergeCell ref="G281:G282"/>
    <mergeCell ref="H281:H282"/>
    <mergeCell ref="CV279:CV280"/>
    <mergeCell ref="CW279:CW280"/>
    <mergeCell ref="CX279:CX280"/>
    <mergeCell ref="CY279:CY280"/>
    <mergeCell ref="CZ279:CZ280"/>
    <mergeCell ref="DA279:DA280"/>
    <mergeCell ref="CP279:CP280"/>
    <mergeCell ref="CQ279:CQ280"/>
    <mergeCell ref="CR279:CR280"/>
    <mergeCell ref="CS279:CS280"/>
    <mergeCell ref="CT279:CT280"/>
    <mergeCell ref="CU279:CU280"/>
    <mergeCell ref="CJ279:CJ280"/>
    <mergeCell ref="CK279:CK280"/>
    <mergeCell ref="CL279:CL280"/>
    <mergeCell ref="CM279:CM280"/>
    <mergeCell ref="CN279:CN280"/>
    <mergeCell ref="CO279:CO280"/>
    <mergeCell ref="CD279:CD280"/>
    <mergeCell ref="CE279:CE280"/>
    <mergeCell ref="CF279:CF280"/>
    <mergeCell ref="CG279:CG280"/>
    <mergeCell ref="X281:X282"/>
    <mergeCell ref="Y281:Y282"/>
    <mergeCell ref="Z281:Z282"/>
    <mergeCell ref="AA281:AA282"/>
    <mergeCell ref="AB281:AB282"/>
    <mergeCell ref="AC281:AC282"/>
    <mergeCell ref="R281:R282"/>
    <mergeCell ref="S281:S282"/>
    <mergeCell ref="T281:T282"/>
    <mergeCell ref="U281:U282"/>
    <mergeCell ref="V281:V282"/>
    <mergeCell ref="W281:W282"/>
    <mergeCell ref="I281:I282"/>
    <mergeCell ref="J281:J282"/>
    <mergeCell ref="K281:K282"/>
    <mergeCell ref="L281:L282"/>
    <mergeCell ref="M281:M282"/>
    <mergeCell ref="N281:N282"/>
    <mergeCell ref="AP281:AP282"/>
    <mergeCell ref="AQ281:AQ282"/>
    <mergeCell ref="AR281:AR282"/>
    <mergeCell ref="AS281:AS282"/>
    <mergeCell ref="AT281:AT282"/>
    <mergeCell ref="AU281:AU282"/>
    <mergeCell ref="AJ281:AJ282"/>
    <mergeCell ref="AK281:AK282"/>
    <mergeCell ref="AL281:AL282"/>
    <mergeCell ref="AM281:AM282"/>
    <mergeCell ref="AN281:AN282"/>
    <mergeCell ref="AO281:AO282"/>
    <mergeCell ref="AD281:AD282"/>
    <mergeCell ref="AE281:AE282"/>
    <mergeCell ref="AF281:AF282"/>
    <mergeCell ref="AG281:AG282"/>
    <mergeCell ref="AH281:AH282"/>
    <mergeCell ref="AI281:AI282"/>
    <mergeCell ref="BH281:BH282"/>
    <mergeCell ref="BI281:BI282"/>
    <mergeCell ref="BJ281:BJ282"/>
    <mergeCell ref="BK281:BK282"/>
    <mergeCell ref="BL281:BL282"/>
    <mergeCell ref="BM281:BM282"/>
    <mergeCell ref="BB281:BB282"/>
    <mergeCell ref="BC281:BC282"/>
    <mergeCell ref="BD281:BD282"/>
    <mergeCell ref="BE281:BE282"/>
    <mergeCell ref="BF281:BF282"/>
    <mergeCell ref="BG281:BG282"/>
    <mergeCell ref="AV281:AV282"/>
    <mergeCell ref="AW281:AW282"/>
    <mergeCell ref="AX281:AX282"/>
    <mergeCell ref="AY281:AY282"/>
    <mergeCell ref="AZ281:AZ282"/>
    <mergeCell ref="BA281:BA282"/>
    <mergeCell ref="CJ281:CJ282"/>
    <mergeCell ref="CK281:CK282"/>
    <mergeCell ref="BZ281:BZ282"/>
    <mergeCell ref="CA281:CA282"/>
    <mergeCell ref="CB281:CB282"/>
    <mergeCell ref="CC281:CC282"/>
    <mergeCell ref="CD281:CD282"/>
    <mergeCell ref="CE281:CE282"/>
    <mergeCell ref="BT281:BT282"/>
    <mergeCell ref="BU281:BU282"/>
    <mergeCell ref="BV281:BV282"/>
    <mergeCell ref="BW281:BW282"/>
    <mergeCell ref="BX281:BX282"/>
    <mergeCell ref="BY281:BY282"/>
    <mergeCell ref="BN281:BN282"/>
    <mergeCell ref="BO281:BO282"/>
    <mergeCell ref="BP281:BP282"/>
    <mergeCell ref="BQ281:BQ282"/>
    <mergeCell ref="BR281:BR282"/>
    <mergeCell ref="BS281:BS282"/>
    <mergeCell ref="DD281:DD282"/>
    <mergeCell ref="DE281:DE282"/>
    <mergeCell ref="DF281:DF282"/>
    <mergeCell ref="A283:A285"/>
    <mergeCell ref="B283:B285"/>
    <mergeCell ref="F283:F285"/>
    <mergeCell ref="G283:G285"/>
    <mergeCell ref="H283:H285"/>
    <mergeCell ref="I283:I285"/>
    <mergeCell ref="J283:J285"/>
    <mergeCell ref="CX281:CX282"/>
    <mergeCell ref="CY281:CY282"/>
    <mergeCell ref="CZ281:CZ282"/>
    <mergeCell ref="DA281:DA282"/>
    <mergeCell ref="DB281:DB282"/>
    <mergeCell ref="DC281:DC282"/>
    <mergeCell ref="CR281:CR282"/>
    <mergeCell ref="CS281:CS282"/>
    <mergeCell ref="CT281:CT282"/>
    <mergeCell ref="CU281:CU282"/>
    <mergeCell ref="CV281:CV282"/>
    <mergeCell ref="CW281:CW282"/>
    <mergeCell ref="CL281:CL282"/>
    <mergeCell ref="CM281:CM282"/>
    <mergeCell ref="CN281:CN282"/>
    <mergeCell ref="CO281:CO282"/>
    <mergeCell ref="CP281:CP282"/>
    <mergeCell ref="CQ281:CQ282"/>
    <mergeCell ref="CF281:CF282"/>
    <mergeCell ref="CG281:CG282"/>
    <mergeCell ref="CH281:CH282"/>
    <mergeCell ref="CI281:CI282"/>
    <mergeCell ref="Z283:Z285"/>
    <mergeCell ref="AA283:AA285"/>
    <mergeCell ref="AB283:AB285"/>
    <mergeCell ref="AC283:AC285"/>
    <mergeCell ref="AD283:AD285"/>
    <mergeCell ref="AE283:AE285"/>
    <mergeCell ref="T283:T285"/>
    <mergeCell ref="U283:U285"/>
    <mergeCell ref="V283:V285"/>
    <mergeCell ref="W283:W285"/>
    <mergeCell ref="X283:X285"/>
    <mergeCell ref="Y283:Y285"/>
    <mergeCell ref="K283:K285"/>
    <mergeCell ref="L283:L285"/>
    <mergeCell ref="M283:M285"/>
    <mergeCell ref="N283:N285"/>
    <mergeCell ref="R283:R285"/>
    <mergeCell ref="S283:S285"/>
    <mergeCell ref="AR283:AR285"/>
    <mergeCell ref="AS283:AS285"/>
    <mergeCell ref="AT283:AT285"/>
    <mergeCell ref="AU283:AU285"/>
    <mergeCell ref="AV283:AV285"/>
    <mergeCell ref="AW283:AW285"/>
    <mergeCell ref="AL283:AL285"/>
    <mergeCell ref="AM283:AM285"/>
    <mergeCell ref="AN283:AN285"/>
    <mergeCell ref="AO283:AO285"/>
    <mergeCell ref="AP283:AP285"/>
    <mergeCell ref="AQ283:AQ285"/>
    <mergeCell ref="AF283:AF285"/>
    <mergeCell ref="AG283:AG285"/>
    <mergeCell ref="AH283:AH285"/>
    <mergeCell ref="AI283:AI285"/>
    <mergeCell ref="AJ283:AJ285"/>
    <mergeCell ref="AK283:AK285"/>
    <mergeCell ref="BJ283:BJ285"/>
    <mergeCell ref="BK283:BK285"/>
    <mergeCell ref="BL283:BL285"/>
    <mergeCell ref="BM283:BM285"/>
    <mergeCell ref="BN283:BN285"/>
    <mergeCell ref="BO283:BO285"/>
    <mergeCell ref="BD283:BD285"/>
    <mergeCell ref="BE283:BE285"/>
    <mergeCell ref="BF283:BF285"/>
    <mergeCell ref="BG283:BG285"/>
    <mergeCell ref="BH283:BH285"/>
    <mergeCell ref="BI283:BI285"/>
    <mergeCell ref="AX283:AX285"/>
    <mergeCell ref="AY283:AY285"/>
    <mergeCell ref="AZ283:AZ285"/>
    <mergeCell ref="BA283:BA285"/>
    <mergeCell ref="BB283:BB285"/>
    <mergeCell ref="BC283:BC285"/>
    <mergeCell ref="CL283:CL285"/>
    <mergeCell ref="CM283:CM285"/>
    <mergeCell ref="CB283:CB285"/>
    <mergeCell ref="CC283:CC285"/>
    <mergeCell ref="CD283:CD285"/>
    <mergeCell ref="CE283:CE285"/>
    <mergeCell ref="CF283:CF285"/>
    <mergeCell ref="CG283:CG285"/>
    <mergeCell ref="BV283:BV285"/>
    <mergeCell ref="BW283:BW285"/>
    <mergeCell ref="BX283:BX285"/>
    <mergeCell ref="BY283:BY285"/>
    <mergeCell ref="BZ283:BZ285"/>
    <mergeCell ref="CA283:CA285"/>
    <mergeCell ref="BP283:BP285"/>
    <mergeCell ref="BQ283:BQ285"/>
    <mergeCell ref="BR283:BR285"/>
    <mergeCell ref="BS283:BS285"/>
    <mergeCell ref="BT283:BT285"/>
    <mergeCell ref="BU283:BU285"/>
    <mergeCell ref="DF283:DF285"/>
    <mergeCell ref="C284:C285"/>
    <mergeCell ref="D284:D285"/>
    <mergeCell ref="E284:E285"/>
    <mergeCell ref="A286:A287"/>
    <mergeCell ref="B286:B287"/>
    <mergeCell ref="F286:F287"/>
    <mergeCell ref="G286:G287"/>
    <mergeCell ref="H286:H287"/>
    <mergeCell ref="I286:I287"/>
    <mergeCell ref="CZ283:CZ285"/>
    <mergeCell ref="DA283:DA285"/>
    <mergeCell ref="DB283:DB285"/>
    <mergeCell ref="DC283:DC285"/>
    <mergeCell ref="DD283:DD285"/>
    <mergeCell ref="DE283:DE285"/>
    <mergeCell ref="CT283:CT285"/>
    <mergeCell ref="CU283:CU285"/>
    <mergeCell ref="CV283:CV285"/>
    <mergeCell ref="CW283:CW285"/>
    <mergeCell ref="CX283:CX285"/>
    <mergeCell ref="CY283:CY285"/>
    <mergeCell ref="CN283:CN285"/>
    <mergeCell ref="CO283:CO285"/>
    <mergeCell ref="CP283:CP285"/>
    <mergeCell ref="CQ283:CQ285"/>
    <mergeCell ref="CR283:CR285"/>
    <mergeCell ref="CS283:CS285"/>
    <mergeCell ref="CH283:CH285"/>
    <mergeCell ref="CI283:CI285"/>
    <mergeCell ref="CJ283:CJ285"/>
    <mergeCell ref="CK283:CK285"/>
    <mergeCell ref="V286:V287"/>
    <mergeCell ref="W286:W287"/>
    <mergeCell ref="X286:X287"/>
    <mergeCell ref="Y286:Y287"/>
    <mergeCell ref="Z286:Z287"/>
    <mergeCell ref="AA286:AA287"/>
    <mergeCell ref="P286:P287"/>
    <mergeCell ref="Q286:Q287"/>
    <mergeCell ref="R286:R287"/>
    <mergeCell ref="S286:S287"/>
    <mergeCell ref="T286:T287"/>
    <mergeCell ref="U286:U287"/>
    <mergeCell ref="J286:J287"/>
    <mergeCell ref="K286:K287"/>
    <mergeCell ref="L286:L287"/>
    <mergeCell ref="M286:M287"/>
    <mergeCell ref="N286:N287"/>
    <mergeCell ref="O286:O287"/>
    <mergeCell ref="AN286:AN287"/>
    <mergeCell ref="AO286:AO287"/>
    <mergeCell ref="AP286:AP287"/>
    <mergeCell ref="AQ286:AQ287"/>
    <mergeCell ref="AR286:AR287"/>
    <mergeCell ref="AS286:AS287"/>
    <mergeCell ref="AH286:AH287"/>
    <mergeCell ref="AI286:AI287"/>
    <mergeCell ref="AJ286:AJ287"/>
    <mergeCell ref="AK286:AK287"/>
    <mergeCell ref="AL286:AL287"/>
    <mergeCell ref="AM286:AM287"/>
    <mergeCell ref="AB286:AB287"/>
    <mergeCell ref="AC286:AC287"/>
    <mergeCell ref="AD286:AD287"/>
    <mergeCell ref="AE286:AE287"/>
    <mergeCell ref="AF286:AF287"/>
    <mergeCell ref="AG286:AG287"/>
    <mergeCell ref="BF286:BF287"/>
    <mergeCell ref="BG286:BG287"/>
    <mergeCell ref="BH286:BH287"/>
    <mergeCell ref="BI286:BI287"/>
    <mergeCell ref="BJ286:BJ287"/>
    <mergeCell ref="BK286:BK287"/>
    <mergeCell ref="AZ286:AZ287"/>
    <mergeCell ref="BA286:BA287"/>
    <mergeCell ref="BB286:BB287"/>
    <mergeCell ref="BC286:BC287"/>
    <mergeCell ref="BD286:BD287"/>
    <mergeCell ref="BE286:BE287"/>
    <mergeCell ref="AT286:AT287"/>
    <mergeCell ref="AU286:AU287"/>
    <mergeCell ref="AV286:AV287"/>
    <mergeCell ref="AW286:AW287"/>
    <mergeCell ref="AX286:AX287"/>
    <mergeCell ref="AY286:AY287"/>
    <mergeCell ref="CH286:CH287"/>
    <mergeCell ref="CI286:CI287"/>
    <mergeCell ref="BX286:BX287"/>
    <mergeCell ref="BY286:BY287"/>
    <mergeCell ref="BZ286:BZ287"/>
    <mergeCell ref="CA286:CA287"/>
    <mergeCell ref="CB286:CB287"/>
    <mergeCell ref="CC286:CC287"/>
    <mergeCell ref="BR286:BR287"/>
    <mergeCell ref="BS286:BS287"/>
    <mergeCell ref="BT286:BT287"/>
    <mergeCell ref="BU286:BU287"/>
    <mergeCell ref="BV286:BV287"/>
    <mergeCell ref="BW286:BW287"/>
    <mergeCell ref="BL286:BL287"/>
    <mergeCell ref="BM286:BM287"/>
    <mergeCell ref="BN286:BN287"/>
    <mergeCell ref="BO286:BO287"/>
    <mergeCell ref="BP286:BP287"/>
    <mergeCell ref="BQ286:BQ287"/>
    <mergeCell ref="DB286:DB287"/>
    <mergeCell ref="DC286:DC287"/>
    <mergeCell ref="DD286:DD287"/>
    <mergeCell ref="DE286:DE287"/>
    <mergeCell ref="DF286:DF287"/>
    <mergeCell ref="A288:A289"/>
    <mergeCell ref="B288:B289"/>
    <mergeCell ref="F288:F289"/>
    <mergeCell ref="G288:G289"/>
    <mergeCell ref="H288:H289"/>
    <mergeCell ref="CV286:CV287"/>
    <mergeCell ref="CW286:CW287"/>
    <mergeCell ref="CX286:CX287"/>
    <mergeCell ref="CY286:CY287"/>
    <mergeCell ref="CZ286:CZ287"/>
    <mergeCell ref="DA286:DA287"/>
    <mergeCell ref="CP286:CP287"/>
    <mergeCell ref="CQ286:CQ287"/>
    <mergeCell ref="CR286:CR287"/>
    <mergeCell ref="CS286:CS287"/>
    <mergeCell ref="CT286:CT287"/>
    <mergeCell ref="CU286:CU287"/>
    <mergeCell ref="CJ286:CJ287"/>
    <mergeCell ref="CK286:CK287"/>
    <mergeCell ref="CL286:CL287"/>
    <mergeCell ref="CM286:CM287"/>
    <mergeCell ref="CN286:CN287"/>
    <mergeCell ref="CO286:CO287"/>
    <mergeCell ref="CD286:CD287"/>
    <mergeCell ref="CE286:CE287"/>
    <mergeCell ref="CF286:CF287"/>
    <mergeCell ref="CG286:CG287"/>
    <mergeCell ref="U288:U289"/>
    <mergeCell ref="V288:V289"/>
    <mergeCell ref="W288:W289"/>
    <mergeCell ref="X288:X289"/>
    <mergeCell ref="Y288:Y289"/>
    <mergeCell ref="Z288:Z289"/>
    <mergeCell ref="O288:O289"/>
    <mergeCell ref="P288:P289"/>
    <mergeCell ref="Q288:Q289"/>
    <mergeCell ref="R288:R289"/>
    <mergeCell ref="S288:S289"/>
    <mergeCell ref="T288:T289"/>
    <mergeCell ref="I288:I289"/>
    <mergeCell ref="J288:J289"/>
    <mergeCell ref="K288:K289"/>
    <mergeCell ref="L288:L289"/>
    <mergeCell ref="M288:M289"/>
    <mergeCell ref="N288:N289"/>
    <mergeCell ref="AM288:AM289"/>
    <mergeCell ref="AN288:AN289"/>
    <mergeCell ref="AO288:AO289"/>
    <mergeCell ref="AP288:AP289"/>
    <mergeCell ref="AQ288:AQ289"/>
    <mergeCell ref="AR288:AR289"/>
    <mergeCell ref="AG288:AG289"/>
    <mergeCell ref="AH288:AH289"/>
    <mergeCell ref="AI288:AI289"/>
    <mergeCell ref="AJ288:AJ289"/>
    <mergeCell ref="AK288:AK289"/>
    <mergeCell ref="AL288:AL289"/>
    <mergeCell ref="AA288:AA289"/>
    <mergeCell ref="AB288:AB289"/>
    <mergeCell ref="AC288:AC289"/>
    <mergeCell ref="AD288:AD289"/>
    <mergeCell ref="AE288:AE289"/>
    <mergeCell ref="AF288:AF289"/>
    <mergeCell ref="BE288:BE289"/>
    <mergeCell ref="BF288:BF289"/>
    <mergeCell ref="BG288:BG289"/>
    <mergeCell ref="BH288:BH289"/>
    <mergeCell ref="BI288:BI289"/>
    <mergeCell ref="BJ288:BJ289"/>
    <mergeCell ref="AY288:AY289"/>
    <mergeCell ref="AZ288:AZ289"/>
    <mergeCell ref="BA288:BA289"/>
    <mergeCell ref="BB288:BB289"/>
    <mergeCell ref="BC288:BC289"/>
    <mergeCell ref="BD288:BD289"/>
    <mergeCell ref="AS288:AS289"/>
    <mergeCell ref="AT288:AT289"/>
    <mergeCell ref="AU288:AU289"/>
    <mergeCell ref="AV288:AV289"/>
    <mergeCell ref="AW288:AW289"/>
    <mergeCell ref="AX288:AX289"/>
    <mergeCell ref="CE288:CE289"/>
    <mergeCell ref="CF288:CF289"/>
    <mergeCell ref="CG288:CG289"/>
    <mergeCell ref="CH288:CH289"/>
    <mergeCell ref="BW288:BW289"/>
    <mergeCell ref="BX288:BX289"/>
    <mergeCell ref="BY288:BY289"/>
    <mergeCell ref="BZ288:BZ289"/>
    <mergeCell ref="CA288:CA289"/>
    <mergeCell ref="CB288:CB289"/>
    <mergeCell ref="BQ288:BQ289"/>
    <mergeCell ref="BR288:BR289"/>
    <mergeCell ref="BS288:BS289"/>
    <mergeCell ref="BT288:BT289"/>
    <mergeCell ref="BU288:BU289"/>
    <mergeCell ref="BV288:BV289"/>
    <mergeCell ref="BK288:BK289"/>
    <mergeCell ref="BL288:BL289"/>
    <mergeCell ref="BM288:BM289"/>
    <mergeCell ref="BN288:BN289"/>
    <mergeCell ref="BO288:BO289"/>
    <mergeCell ref="BP288:BP289"/>
    <mergeCell ref="A290:A293"/>
    <mergeCell ref="B290:B293"/>
    <mergeCell ref="F290:F293"/>
    <mergeCell ref="G290:G293"/>
    <mergeCell ref="H290:H293"/>
    <mergeCell ref="L290:L293"/>
    <mergeCell ref="DA288:DA289"/>
    <mergeCell ref="DB288:DB289"/>
    <mergeCell ref="DC288:DC289"/>
    <mergeCell ref="DD288:DD289"/>
    <mergeCell ref="DE288:DE289"/>
    <mergeCell ref="DF288:DF289"/>
    <mergeCell ref="CU288:CU289"/>
    <mergeCell ref="CV288:CV289"/>
    <mergeCell ref="CW288:CW289"/>
    <mergeCell ref="CX288:CX289"/>
    <mergeCell ref="CY288:CY289"/>
    <mergeCell ref="CZ288:CZ289"/>
    <mergeCell ref="CO288:CO289"/>
    <mergeCell ref="CP288:CP289"/>
    <mergeCell ref="CQ288:CQ289"/>
    <mergeCell ref="CR288:CR289"/>
    <mergeCell ref="CS288:CS289"/>
    <mergeCell ref="CT288:CT289"/>
    <mergeCell ref="CI288:CI289"/>
    <mergeCell ref="CJ288:CJ289"/>
    <mergeCell ref="CK288:CK289"/>
    <mergeCell ref="CL288:CL289"/>
    <mergeCell ref="CM288:CM289"/>
    <mergeCell ref="CN288:CN289"/>
    <mergeCell ref="CC288:CC289"/>
    <mergeCell ref="CD288:CD289"/>
    <mergeCell ref="AB290:AB293"/>
    <mergeCell ref="AC290:AC293"/>
    <mergeCell ref="AD290:AD293"/>
    <mergeCell ref="AE290:AE293"/>
    <mergeCell ref="AF290:AF293"/>
    <mergeCell ref="AG290:AG293"/>
    <mergeCell ref="V290:V293"/>
    <mergeCell ref="W290:W293"/>
    <mergeCell ref="X290:X293"/>
    <mergeCell ref="Y290:Y293"/>
    <mergeCell ref="Z290:Z293"/>
    <mergeCell ref="AA290:AA293"/>
    <mergeCell ref="M290:M293"/>
    <mergeCell ref="N290:N293"/>
    <mergeCell ref="R290:R293"/>
    <mergeCell ref="S290:S293"/>
    <mergeCell ref="T290:T293"/>
    <mergeCell ref="U290:U293"/>
    <mergeCell ref="Q291:Q293"/>
    <mergeCell ref="AT290:AT293"/>
    <mergeCell ref="AU290:AU293"/>
    <mergeCell ref="AV290:AV293"/>
    <mergeCell ref="AW290:AW293"/>
    <mergeCell ref="AX290:AX293"/>
    <mergeCell ref="AY290:AY293"/>
    <mergeCell ref="AN290:AN293"/>
    <mergeCell ref="AO290:AO293"/>
    <mergeCell ref="AP290:AP293"/>
    <mergeCell ref="AQ290:AQ293"/>
    <mergeCell ref="AR290:AR293"/>
    <mergeCell ref="AS290:AS293"/>
    <mergeCell ref="AH290:AH293"/>
    <mergeCell ref="AI290:AI293"/>
    <mergeCell ref="AJ290:AJ293"/>
    <mergeCell ref="AK290:AK293"/>
    <mergeCell ref="AL290:AL293"/>
    <mergeCell ref="AM290:AM293"/>
    <mergeCell ref="BL290:BL293"/>
    <mergeCell ref="BM290:BM293"/>
    <mergeCell ref="BN290:BN293"/>
    <mergeCell ref="BO290:BO293"/>
    <mergeCell ref="BP290:BP293"/>
    <mergeCell ref="BQ290:BQ293"/>
    <mergeCell ref="BF290:BF293"/>
    <mergeCell ref="BG290:BG293"/>
    <mergeCell ref="BH290:BH293"/>
    <mergeCell ref="BI290:BI293"/>
    <mergeCell ref="BJ290:BJ293"/>
    <mergeCell ref="BK290:BK293"/>
    <mergeCell ref="AZ290:AZ293"/>
    <mergeCell ref="BA290:BA293"/>
    <mergeCell ref="BB290:BB293"/>
    <mergeCell ref="BC290:BC293"/>
    <mergeCell ref="BD290:BD293"/>
    <mergeCell ref="BE290:BE293"/>
    <mergeCell ref="CN290:CN293"/>
    <mergeCell ref="CO290:CO293"/>
    <mergeCell ref="CD290:CD293"/>
    <mergeCell ref="CE290:CE293"/>
    <mergeCell ref="CF290:CF293"/>
    <mergeCell ref="CG290:CG293"/>
    <mergeCell ref="CH290:CH293"/>
    <mergeCell ref="CI290:CI293"/>
    <mergeCell ref="BX290:BX293"/>
    <mergeCell ref="BY290:BY293"/>
    <mergeCell ref="BZ290:BZ293"/>
    <mergeCell ref="CA290:CA293"/>
    <mergeCell ref="CB290:CB293"/>
    <mergeCell ref="CC290:CC293"/>
    <mergeCell ref="BR290:BR293"/>
    <mergeCell ref="BS290:BS293"/>
    <mergeCell ref="BT290:BT293"/>
    <mergeCell ref="BU290:BU293"/>
    <mergeCell ref="BV290:BV293"/>
    <mergeCell ref="BW290:BW293"/>
    <mergeCell ref="A294:A296"/>
    <mergeCell ref="B294:B296"/>
    <mergeCell ref="F294:F296"/>
    <mergeCell ref="G294:G296"/>
    <mergeCell ref="H294:H296"/>
    <mergeCell ref="I294:I296"/>
    <mergeCell ref="DB290:DB293"/>
    <mergeCell ref="DC290:DC293"/>
    <mergeCell ref="DD290:DD293"/>
    <mergeCell ref="DE290:DE293"/>
    <mergeCell ref="DF290:DF293"/>
    <mergeCell ref="C291:C293"/>
    <mergeCell ref="D291:D293"/>
    <mergeCell ref="E291:E293"/>
    <mergeCell ref="O291:O293"/>
    <mergeCell ref="P291:P293"/>
    <mergeCell ref="CV290:CV293"/>
    <mergeCell ref="CW290:CW293"/>
    <mergeCell ref="CX290:CX293"/>
    <mergeCell ref="CY290:CY293"/>
    <mergeCell ref="CZ290:CZ293"/>
    <mergeCell ref="DA290:DA293"/>
    <mergeCell ref="CP290:CP293"/>
    <mergeCell ref="CQ290:CQ293"/>
    <mergeCell ref="CR290:CR293"/>
    <mergeCell ref="CS290:CS293"/>
    <mergeCell ref="CT290:CT293"/>
    <mergeCell ref="CU290:CU293"/>
    <mergeCell ref="CJ290:CJ293"/>
    <mergeCell ref="CK290:CK293"/>
    <mergeCell ref="CL290:CL293"/>
    <mergeCell ref="CM290:CM293"/>
    <mergeCell ref="Y294:Y296"/>
    <mergeCell ref="Z294:Z296"/>
    <mergeCell ref="AA294:AA296"/>
    <mergeCell ref="AB294:AB296"/>
    <mergeCell ref="AC294:AC296"/>
    <mergeCell ref="AD294:AD296"/>
    <mergeCell ref="S294:S296"/>
    <mergeCell ref="T294:T296"/>
    <mergeCell ref="U294:U296"/>
    <mergeCell ref="V294:V296"/>
    <mergeCell ref="W294:W296"/>
    <mergeCell ref="X294:X296"/>
    <mergeCell ref="J294:J296"/>
    <mergeCell ref="K294:K296"/>
    <mergeCell ref="L294:L296"/>
    <mergeCell ref="M294:M296"/>
    <mergeCell ref="N294:N296"/>
    <mergeCell ref="R294:R296"/>
    <mergeCell ref="AQ294:AQ296"/>
    <mergeCell ref="AR294:AR296"/>
    <mergeCell ref="AS294:AS296"/>
    <mergeCell ref="AT294:AT296"/>
    <mergeCell ref="AU294:AU296"/>
    <mergeCell ref="AV294:AV296"/>
    <mergeCell ref="AK294:AK296"/>
    <mergeCell ref="AL294:AL296"/>
    <mergeCell ref="AM294:AM296"/>
    <mergeCell ref="AN294:AN296"/>
    <mergeCell ref="AO294:AO296"/>
    <mergeCell ref="AP294:AP296"/>
    <mergeCell ref="AE294:AE296"/>
    <mergeCell ref="AF294:AF296"/>
    <mergeCell ref="AG294:AG296"/>
    <mergeCell ref="AH294:AH296"/>
    <mergeCell ref="AI294:AI296"/>
    <mergeCell ref="AJ294:AJ296"/>
    <mergeCell ref="BI294:BI296"/>
    <mergeCell ref="BJ294:BJ296"/>
    <mergeCell ref="BK294:BK296"/>
    <mergeCell ref="BL294:BL296"/>
    <mergeCell ref="BM294:BM296"/>
    <mergeCell ref="BN294:BN296"/>
    <mergeCell ref="BC294:BC296"/>
    <mergeCell ref="BD294:BD296"/>
    <mergeCell ref="BE294:BE296"/>
    <mergeCell ref="BF294:BF296"/>
    <mergeCell ref="BG294:BG296"/>
    <mergeCell ref="BH294:BH296"/>
    <mergeCell ref="AW294:AW296"/>
    <mergeCell ref="AX294:AX296"/>
    <mergeCell ref="AY294:AY296"/>
    <mergeCell ref="AZ294:AZ296"/>
    <mergeCell ref="BA294:BA296"/>
    <mergeCell ref="BB294:BB296"/>
    <mergeCell ref="CK294:CK296"/>
    <mergeCell ref="CL294:CL296"/>
    <mergeCell ref="CA294:CA296"/>
    <mergeCell ref="CB294:CB296"/>
    <mergeCell ref="CC294:CC296"/>
    <mergeCell ref="CD294:CD296"/>
    <mergeCell ref="CE294:CE296"/>
    <mergeCell ref="CF294:CF296"/>
    <mergeCell ref="BU294:BU296"/>
    <mergeCell ref="BV294:BV296"/>
    <mergeCell ref="BW294:BW296"/>
    <mergeCell ref="BX294:BX296"/>
    <mergeCell ref="BY294:BY296"/>
    <mergeCell ref="BZ294:BZ296"/>
    <mergeCell ref="BO294:BO296"/>
    <mergeCell ref="BP294:BP296"/>
    <mergeCell ref="BQ294:BQ296"/>
    <mergeCell ref="BR294:BR296"/>
    <mergeCell ref="BS294:BS296"/>
    <mergeCell ref="BT294:BT296"/>
    <mergeCell ref="DE294:DE296"/>
    <mergeCell ref="DF294:DF296"/>
    <mergeCell ref="C295:C296"/>
    <mergeCell ref="D295:D296"/>
    <mergeCell ref="E295:E296"/>
    <mergeCell ref="A297:A299"/>
    <mergeCell ref="B297:B299"/>
    <mergeCell ref="C297:C299"/>
    <mergeCell ref="D297:D299"/>
    <mergeCell ref="E297:E299"/>
    <mergeCell ref="CY294:CY296"/>
    <mergeCell ref="CZ294:CZ296"/>
    <mergeCell ref="DA294:DA296"/>
    <mergeCell ref="DB294:DB296"/>
    <mergeCell ref="DC294:DC296"/>
    <mergeCell ref="DD294:DD296"/>
    <mergeCell ref="CS294:CS296"/>
    <mergeCell ref="CT294:CT296"/>
    <mergeCell ref="CU294:CU296"/>
    <mergeCell ref="CV294:CV296"/>
    <mergeCell ref="CW294:CW296"/>
    <mergeCell ref="CX294:CX296"/>
    <mergeCell ref="CM294:CM296"/>
    <mergeCell ref="CN294:CN296"/>
    <mergeCell ref="CO294:CO296"/>
    <mergeCell ref="CP294:CP296"/>
    <mergeCell ref="CQ294:CQ296"/>
    <mergeCell ref="CR294:CR296"/>
    <mergeCell ref="CG294:CG296"/>
    <mergeCell ref="CH294:CH296"/>
    <mergeCell ref="CI294:CI296"/>
    <mergeCell ref="CJ294:CJ296"/>
    <mergeCell ref="U297:U299"/>
    <mergeCell ref="V297:V299"/>
    <mergeCell ref="W297:W299"/>
    <mergeCell ref="X297:X299"/>
    <mergeCell ref="Y297:Y299"/>
    <mergeCell ref="Z297:Z299"/>
    <mergeCell ref="L297:L299"/>
    <mergeCell ref="M297:M299"/>
    <mergeCell ref="N297:N299"/>
    <mergeCell ref="R297:R299"/>
    <mergeCell ref="S297:S299"/>
    <mergeCell ref="T297:T299"/>
    <mergeCell ref="F297:F299"/>
    <mergeCell ref="G297:G299"/>
    <mergeCell ref="H297:H299"/>
    <mergeCell ref="I297:I299"/>
    <mergeCell ref="J297:J299"/>
    <mergeCell ref="K297:K299"/>
    <mergeCell ref="AM297:AM299"/>
    <mergeCell ref="AN297:AN299"/>
    <mergeCell ref="AO297:AO299"/>
    <mergeCell ref="AP297:AP299"/>
    <mergeCell ref="AQ297:AQ299"/>
    <mergeCell ref="AR297:AR299"/>
    <mergeCell ref="AG297:AG299"/>
    <mergeCell ref="AH297:AH299"/>
    <mergeCell ref="AI297:AI299"/>
    <mergeCell ref="AJ297:AJ299"/>
    <mergeCell ref="AK297:AK299"/>
    <mergeCell ref="AL297:AL299"/>
    <mergeCell ref="AA297:AA299"/>
    <mergeCell ref="AB297:AB299"/>
    <mergeCell ref="AC297:AC299"/>
    <mergeCell ref="AD297:AD299"/>
    <mergeCell ref="AE297:AE299"/>
    <mergeCell ref="AF297:AF299"/>
    <mergeCell ref="BE297:BE299"/>
    <mergeCell ref="BF297:BF299"/>
    <mergeCell ref="BG297:BG299"/>
    <mergeCell ref="BH297:BH299"/>
    <mergeCell ref="BI297:BI299"/>
    <mergeCell ref="BJ297:BJ299"/>
    <mergeCell ref="AY297:AY299"/>
    <mergeCell ref="AZ297:AZ299"/>
    <mergeCell ref="BA297:BA299"/>
    <mergeCell ref="BB297:BB299"/>
    <mergeCell ref="BC297:BC299"/>
    <mergeCell ref="BD297:BD299"/>
    <mergeCell ref="AS297:AS299"/>
    <mergeCell ref="AT297:AT299"/>
    <mergeCell ref="AU297:AU299"/>
    <mergeCell ref="AV297:AV299"/>
    <mergeCell ref="AW297:AW299"/>
    <mergeCell ref="AX297:AX299"/>
    <mergeCell ref="CE297:CE299"/>
    <mergeCell ref="CF297:CF299"/>
    <mergeCell ref="CG297:CG299"/>
    <mergeCell ref="CH297:CH299"/>
    <mergeCell ref="BW297:BW299"/>
    <mergeCell ref="BX297:BX299"/>
    <mergeCell ref="BY297:BY299"/>
    <mergeCell ref="BZ297:BZ299"/>
    <mergeCell ref="CA297:CA299"/>
    <mergeCell ref="CB297:CB299"/>
    <mergeCell ref="BQ297:BQ299"/>
    <mergeCell ref="BR297:BR299"/>
    <mergeCell ref="BS297:BS299"/>
    <mergeCell ref="BT297:BT299"/>
    <mergeCell ref="BU297:BU299"/>
    <mergeCell ref="BV297:BV299"/>
    <mergeCell ref="BK297:BK299"/>
    <mergeCell ref="BL297:BL299"/>
    <mergeCell ref="BM297:BM299"/>
    <mergeCell ref="BN297:BN299"/>
    <mergeCell ref="BO297:BO299"/>
    <mergeCell ref="BP297:BP299"/>
    <mergeCell ref="A300:A301"/>
    <mergeCell ref="B300:B301"/>
    <mergeCell ref="C300:C301"/>
    <mergeCell ref="D300:D301"/>
    <mergeCell ref="E300:E301"/>
    <mergeCell ref="F300:F301"/>
    <mergeCell ref="DA297:DA299"/>
    <mergeCell ref="DB297:DB299"/>
    <mergeCell ref="DC297:DC299"/>
    <mergeCell ref="DD297:DD299"/>
    <mergeCell ref="DE297:DE299"/>
    <mergeCell ref="DF297:DF299"/>
    <mergeCell ref="CU297:CU299"/>
    <mergeCell ref="CV297:CV299"/>
    <mergeCell ref="CW297:CW299"/>
    <mergeCell ref="CX297:CX299"/>
    <mergeCell ref="CY297:CY299"/>
    <mergeCell ref="CZ297:CZ299"/>
    <mergeCell ref="CO297:CO299"/>
    <mergeCell ref="CP297:CP299"/>
    <mergeCell ref="CQ297:CQ299"/>
    <mergeCell ref="CR297:CR299"/>
    <mergeCell ref="CS297:CS299"/>
    <mergeCell ref="CT297:CT299"/>
    <mergeCell ref="CI297:CI299"/>
    <mergeCell ref="CJ297:CJ299"/>
    <mergeCell ref="CK297:CK299"/>
    <mergeCell ref="CL297:CL299"/>
    <mergeCell ref="CM297:CM299"/>
    <mergeCell ref="CN297:CN299"/>
    <mergeCell ref="CC297:CC299"/>
    <mergeCell ref="CD297:CD299"/>
    <mergeCell ref="V300:V301"/>
    <mergeCell ref="W300:W301"/>
    <mergeCell ref="X300:X301"/>
    <mergeCell ref="Y300:Y301"/>
    <mergeCell ref="Z300:Z301"/>
    <mergeCell ref="AA300:AA301"/>
    <mergeCell ref="M300:M301"/>
    <mergeCell ref="N300:N301"/>
    <mergeCell ref="R300:R301"/>
    <mergeCell ref="S300:S301"/>
    <mergeCell ref="T300:T301"/>
    <mergeCell ref="U300:U301"/>
    <mergeCell ref="G300:G301"/>
    <mergeCell ref="H300:H301"/>
    <mergeCell ref="I300:I301"/>
    <mergeCell ref="J300:J301"/>
    <mergeCell ref="K300:K301"/>
    <mergeCell ref="L300:L301"/>
    <mergeCell ref="AN300:AN301"/>
    <mergeCell ref="AO300:AO301"/>
    <mergeCell ref="AP300:AP301"/>
    <mergeCell ref="AQ300:AQ301"/>
    <mergeCell ref="AR300:AR301"/>
    <mergeCell ref="AS300:AS301"/>
    <mergeCell ref="AH300:AH301"/>
    <mergeCell ref="AI300:AI301"/>
    <mergeCell ref="AJ300:AJ301"/>
    <mergeCell ref="AK300:AK301"/>
    <mergeCell ref="AL300:AL301"/>
    <mergeCell ref="AM300:AM301"/>
    <mergeCell ref="AB300:AB301"/>
    <mergeCell ref="AC300:AC301"/>
    <mergeCell ref="AD300:AD301"/>
    <mergeCell ref="AE300:AE301"/>
    <mergeCell ref="AF300:AF301"/>
    <mergeCell ref="AG300:AG301"/>
    <mergeCell ref="BF300:BF301"/>
    <mergeCell ref="BG300:BG301"/>
    <mergeCell ref="BH300:BH301"/>
    <mergeCell ref="BI300:BI301"/>
    <mergeCell ref="BJ300:BJ301"/>
    <mergeCell ref="BK300:BK301"/>
    <mergeCell ref="AZ300:AZ301"/>
    <mergeCell ref="BA300:BA301"/>
    <mergeCell ref="BB300:BB301"/>
    <mergeCell ref="BC300:BC301"/>
    <mergeCell ref="BD300:BD301"/>
    <mergeCell ref="BE300:BE301"/>
    <mergeCell ref="AT300:AT301"/>
    <mergeCell ref="AU300:AU301"/>
    <mergeCell ref="AV300:AV301"/>
    <mergeCell ref="AW300:AW301"/>
    <mergeCell ref="AX300:AX301"/>
    <mergeCell ref="AY300:AY301"/>
    <mergeCell ref="A302:A303"/>
    <mergeCell ref="B302:B303"/>
    <mergeCell ref="C302:C303"/>
    <mergeCell ref="D302:D303"/>
    <mergeCell ref="E302:E303"/>
    <mergeCell ref="CV300:CV301"/>
    <mergeCell ref="CW300:CW301"/>
    <mergeCell ref="CX300:CX301"/>
    <mergeCell ref="CY300:CY301"/>
    <mergeCell ref="CZ300:CZ301"/>
    <mergeCell ref="DA300:DA301"/>
    <mergeCell ref="CP300:CP301"/>
    <mergeCell ref="CQ300:CQ301"/>
    <mergeCell ref="CR300:CR301"/>
    <mergeCell ref="CS300:CS301"/>
    <mergeCell ref="CT300:CT301"/>
    <mergeCell ref="CU300:CU301"/>
    <mergeCell ref="CJ300:CJ301"/>
    <mergeCell ref="CK300:CK301"/>
    <mergeCell ref="CL300:CL301"/>
    <mergeCell ref="CM300:CM301"/>
    <mergeCell ref="CN300:CN301"/>
    <mergeCell ref="CO300:CO301"/>
    <mergeCell ref="CD300:CD301"/>
    <mergeCell ref="CE300:CE301"/>
    <mergeCell ref="CF300:CF301"/>
    <mergeCell ref="CG300:CG301"/>
    <mergeCell ref="CH300:CH301"/>
    <mergeCell ref="CI300:CI301"/>
    <mergeCell ref="BX300:BX301"/>
    <mergeCell ref="BY300:BY301"/>
    <mergeCell ref="BZ300:BZ301"/>
    <mergeCell ref="R302:R303"/>
    <mergeCell ref="S302:S303"/>
    <mergeCell ref="T302:T303"/>
    <mergeCell ref="U302:U303"/>
    <mergeCell ref="V302:V303"/>
    <mergeCell ref="W302:W303"/>
    <mergeCell ref="F302:F303"/>
    <mergeCell ref="G302:G303"/>
    <mergeCell ref="H302:H303"/>
    <mergeCell ref="L302:L303"/>
    <mergeCell ref="M302:M303"/>
    <mergeCell ref="N302:N303"/>
    <mergeCell ref="DB300:DB301"/>
    <mergeCell ref="DC300:DC301"/>
    <mergeCell ref="DD300:DD301"/>
    <mergeCell ref="DE300:DE301"/>
    <mergeCell ref="DF300:DF301"/>
    <mergeCell ref="CA300:CA301"/>
    <mergeCell ref="CB300:CB301"/>
    <mergeCell ref="CC300:CC301"/>
    <mergeCell ref="BR300:BR301"/>
    <mergeCell ref="BS300:BS301"/>
    <mergeCell ref="BT300:BT301"/>
    <mergeCell ref="BU300:BU301"/>
    <mergeCell ref="BV300:BV301"/>
    <mergeCell ref="BW300:BW301"/>
    <mergeCell ref="BL300:BL301"/>
    <mergeCell ref="BM300:BM301"/>
    <mergeCell ref="BN300:BN301"/>
    <mergeCell ref="BO300:BO301"/>
    <mergeCell ref="BP300:BP301"/>
    <mergeCell ref="BQ300:BQ301"/>
    <mergeCell ref="AJ302:AJ303"/>
    <mergeCell ref="AK302:AK303"/>
    <mergeCell ref="AL302:AL303"/>
    <mergeCell ref="AM302:AM303"/>
    <mergeCell ref="AN302:AN303"/>
    <mergeCell ref="AO302:AO303"/>
    <mergeCell ref="AD302:AD303"/>
    <mergeCell ref="AE302:AE303"/>
    <mergeCell ref="AF302:AF303"/>
    <mergeCell ref="AG302:AG303"/>
    <mergeCell ref="AH302:AH303"/>
    <mergeCell ref="AI302:AI303"/>
    <mergeCell ref="X302:X303"/>
    <mergeCell ref="Y302:Y303"/>
    <mergeCell ref="Z302:Z303"/>
    <mergeCell ref="AA302:AA303"/>
    <mergeCell ref="AB302:AB303"/>
    <mergeCell ref="AC302:AC303"/>
    <mergeCell ref="BB302:BB303"/>
    <mergeCell ref="BC302:BC303"/>
    <mergeCell ref="BD302:BD303"/>
    <mergeCell ref="BE302:BE303"/>
    <mergeCell ref="BF302:BF303"/>
    <mergeCell ref="BG302:BG303"/>
    <mergeCell ref="AV302:AV303"/>
    <mergeCell ref="AW302:AW303"/>
    <mergeCell ref="AX302:AX303"/>
    <mergeCell ref="AY302:AY303"/>
    <mergeCell ref="AZ302:AZ303"/>
    <mergeCell ref="BA302:BA303"/>
    <mergeCell ref="AP302:AP303"/>
    <mergeCell ref="AQ302:AQ303"/>
    <mergeCell ref="AR302:AR303"/>
    <mergeCell ref="AS302:AS303"/>
    <mergeCell ref="AT302:AT303"/>
    <mergeCell ref="AU302:AU303"/>
    <mergeCell ref="BT302:BT303"/>
    <mergeCell ref="BU302:BU303"/>
    <mergeCell ref="BV302:BV303"/>
    <mergeCell ref="BW302:BW303"/>
    <mergeCell ref="BX302:BX303"/>
    <mergeCell ref="BY302:BY303"/>
    <mergeCell ref="BN302:BN303"/>
    <mergeCell ref="BO302:BO303"/>
    <mergeCell ref="BP302:BP303"/>
    <mergeCell ref="BQ302:BQ303"/>
    <mergeCell ref="BR302:BR303"/>
    <mergeCell ref="BS302:BS303"/>
    <mergeCell ref="BH302:BH303"/>
    <mergeCell ref="BI302:BI303"/>
    <mergeCell ref="BJ302:BJ303"/>
    <mergeCell ref="BK302:BK303"/>
    <mergeCell ref="BL302:BL303"/>
    <mergeCell ref="BM302:BM303"/>
    <mergeCell ref="CV302:CV303"/>
    <mergeCell ref="CW302:CW303"/>
    <mergeCell ref="CL302:CL303"/>
    <mergeCell ref="CM302:CM303"/>
    <mergeCell ref="CN302:CN303"/>
    <mergeCell ref="CO302:CO303"/>
    <mergeCell ref="CP302:CP303"/>
    <mergeCell ref="CQ302:CQ303"/>
    <mergeCell ref="CF302:CF303"/>
    <mergeCell ref="CG302:CG303"/>
    <mergeCell ref="CH302:CH303"/>
    <mergeCell ref="CI302:CI303"/>
    <mergeCell ref="CJ302:CJ303"/>
    <mergeCell ref="CK302:CK303"/>
    <mergeCell ref="BZ302:BZ303"/>
    <mergeCell ref="CA302:CA303"/>
    <mergeCell ref="CB302:CB303"/>
    <mergeCell ref="CC302:CC303"/>
    <mergeCell ref="CD302:CD303"/>
    <mergeCell ref="CE302:CE303"/>
    <mergeCell ref="T304:T305"/>
    <mergeCell ref="U304:U305"/>
    <mergeCell ref="V304:V305"/>
    <mergeCell ref="W304:W305"/>
    <mergeCell ref="X304:X305"/>
    <mergeCell ref="Y304:Y305"/>
    <mergeCell ref="K304:K305"/>
    <mergeCell ref="L304:L305"/>
    <mergeCell ref="M304:M305"/>
    <mergeCell ref="N304:N305"/>
    <mergeCell ref="R304:R305"/>
    <mergeCell ref="S304:S305"/>
    <mergeCell ref="DD302:DD303"/>
    <mergeCell ref="DE302:DE303"/>
    <mergeCell ref="DF302:DF303"/>
    <mergeCell ref="A304:A305"/>
    <mergeCell ref="B304:B305"/>
    <mergeCell ref="F304:F305"/>
    <mergeCell ref="G304:G305"/>
    <mergeCell ref="H304:H305"/>
    <mergeCell ref="I304:I305"/>
    <mergeCell ref="J304:J305"/>
    <mergeCell ref="CX302:CX303"/>
    <mergeCell ref="CY302:CY303"/>
    <mergeCell ref="CZ302:CZ303"/>
    <mergeCell ref="DA302:DA303"/>
    <mergeCell ref="DB302:DB303"/>
    <mergeCell ref="DC302:DC303"/>
    <mergeCell ref="CR302:CR303"/>
    <mergeCell ref="CS302:CS303"/>
    <mergeCell ref="CT302:CT303"/>
    <mergeCell ref="CU302:CU303"/>
    <mergeCell ref="AL304:AL305"/>
    <mergeCell ref="AM304:AM305"/>
    <mergeCell ref="AN304:AN305"/>
    <mergeCell ref="AO304:AO305"/>
    <mergeCell ref="AP304:AP305"/>
    <mergeCell ref="AQ304:AQ305"/>
    <mergeCell ref="AF304:AF305"/>
    <mergeCell ref="AG304:AG305"/>
    <mergeCell ref="AH304:AH305"/>
    <mergeCell ref="AI304:AI305"/>
    <mergeCell ref="AJ304:AJ305"/>
    <mergeCell ref="AK304:AK305"/>
    <mergeCell ref="Z304:Z305"/>
    <mergeCell ref="AA304:AA305"/>
    <mergeCell ref="AB304:AB305"/>
    <mergeCell ref="AC304:AC305"/>
    <mergeCell ref="AD304:AD305"/>
    <mergeCell ref="AE304:AE305"/>
    <mergeCell ref="BD304:BD305"/>
    <mergeCell ref="BE304:BE305"/>
    <mergeCell ref="BF304:BF305"/>
    <mergeCell ref="BG304:BG305"/>
    <mergeCell ref="BH304:BH305"/>
    <mergeCell ref="BI304:BI305"/>
    <mergeCell ref="AX304:AX305"/>
    <mergeCell ref="AY304:AY305"/>
    <mergeCell ref="AZ304:AZ305"/>
    <mergeCell ref="BA304:BA305"/>
    <mergeCell ref="BB304:BB305"/>
    <mergeCell ref="BC304:BC305"/>
    <mergeCell ref="AR304:AR305"/>
    <mergeCell ref="AS304:AS305"/>
    <mergeCell ref="AT304:AT305"/>
    <mergeCell ref="AU304:AU305"/>
    <mergeCell ref="AV304:AV305"/>
    <mergeCell ref="AW304:AW305"/>
    <mergeCell ref="BV304:BV305"/>
    <mergeCell ref="BW304:BW305"/>
    <mergeCell ref="BX304:BX305"/>
    <mergeCell ref="BY304:BY305"/>
    <mergeCell ref="BZ304:BZ305"/>
    <mergeCell ref="CA304:CA305"/>
    <mergeCell ref="BP304:BP305"/>
    <mergeCell ref="BQ304:BQ305"/>
    <mergeCell ref="BR304:BR305"/>
    <mergeCell ref="BS304:BS305"/>
    <mergeCell ref="BT304:BT305"/>
    <mergeCell ref="BU304:BU305"/>
    <mergeCell ref="BJ304:BJ305"/>
    <mergeCell ref="BK304:BK305"/>
    <mergeCell ref="BL304:BL305"/>
    <mergeCell ref="BM304:BM305"/>
    <mergeCell ref="BN304:BN305"/>
    <mergeCell ref="BO304:BO305"/>
    <mergeCell ref="CX304:CX305"/>
    <mergeCell ref="CY304:CY305"/>
    <mergeCell ref="CN304:CN305"/>
    <mergeCell ref="CO304:CO305"/>
    <mergeCell ref="CP304:CP305"/>
    <mergeCell ref="CQ304:CQ305"/>
    <mergeCell ref="CR304:CR305"/>
    <mergeCell ref="CS304:CS305"/>
    <mergeCell ref="CH304:CH305"/>
    <mergeCell ref="CI304:CI305"/>
    <mergeCell ref="CJ304:CJ305"/>
    <mergeCell ref="CK304:CK305"/>
    <mergeCell ref="CL304:CL305"/>
    <mergeCell ref="CM304:CM305"/>
    <mergeCell ref="CB304:CB305"/>
    <mergeCell ref="CC304:CC305"/>
    <mergeCell ref="CD304:CD305"/>
    <mergeCell ref="CE304:CE305"/>
    <mergeCell ref="CF304:CF305"/>
    <mergeCell ref="CG304:CG305"/>
    <mergeCell ref="V308:V309"/>
    <mergeCell ref="W308:W309"/>
    <mergeCell ref="X308:X309"/>
    <mergeCell ref="Y308:Y309"/>
    <mergeCell ref="Z308:Z309"/>
    <mergeCell ref="AA308:AA309"/>
    <mergeCell ref="M308:M309"/>
    <mergeCell ref="N308:N309"/>
    <mergeCell ref="R308:R309"/>
    <mergeCell ref="S308:S309"/>
    <mergeCell ref="T308:T309"/>
    <mergeCell ref="U308:U309"/>
    <mergeCell ref="DF304:DF305"/>
    <mergeCell ref="A308:A309"/>
    <mergeCell ref="B308:B309"/>
    <mergeCell ref="F308:F309"/>
    <mergeCell ref="G308:G309"/>
    <mergeCell ref="H308:H309"/>
    <mergeCell ref="I308:I309"/>
    <mergeCell ref="J308:J309"/>
    <mergeCell ref="K308:K309"/>
    <mergeCell ref="L308:L309"/>
    <mergeCell ref="CZ304:CZ305"/>
    <mergeCell ref="DA304:DA305"/>
    <mergeCell ref="DB304:DB305"/>
    <mergeCell ref="DC304:DC305"/>
    <mergeCell ref="DD304:DD305"/>
    <mergeCell ref="DE304:DE305"/>
    <mergeCell ref="CT304:CT305"/>
    <mergeCell ref="CU304:CU305"/>
    <mergeCell ref="CV304:CV305"/>
    <mergeCell ref="CW304:CW305"/>
    <mergeCell ref="AN308:AN309"/>
    <mergeCell ref="AO308:AO309"/>
    <mergeCell ref="AP308:AP309"/>
    <mergeCell ref="AQ308:AQ309"/>
    <mergeCell ref="AR308:AR309"/>
    <mergeCell ref="AS308:AS309"/>
    <mergeCell ref="AH308:AH309"/>
    <mergeCell ref="AI308:AI309"/>
    <mergeCell ref="AJ308:AJ309"/>
    <mergeCell ref="AK308:AK309"/>
    <mergeCell ref="AL308:AL309"/>
    <mergeCell ref="AM308:AM309"/>
    <mergeCell ref="AB308:AB309"/>
    <mergeCell ref="AC308:AC309"/>
    <mergeCell ref="AD308:AD309"/>
    <mergeCell ref="AE308:AE309"/>
    <mergeCell ref="AF308:AF309"/>
    <mergeCell ref="AG308:AG309"/>
    <mergeCell ref="BF308:BF309"/>
    <mergeCell ref="BG308:BG309"/>
    <mergeCell ref="BH308:BH309"/>
    <mergeCell ref="BI308:BI309"/>
    <mergeCell ref="BJ308:BJ309"/>
    <mergeCell ref="BK308:BK309"/>
    <mergeCell ref="AZ308:AZ309"/>
    <mergeCell ref="BA308:BA309"/>
    <mergeCell ref="BB308:BB309"/>
    <mergeCell ref="BC308:BC309"/>
    <mergeCell ref="BD308:BD309"/>
    <mergeCell ref="BE308:BE309"/>
    <mergeCell ref="AT308:AT309"/>
    <mergeCell ref="AU308:AU309"/>
    <mergeCell ref="AV308:AV309"/>
    <mergeCell ref="AW308:AW309"/>
    <mergeCell ref="AX308:AX309"/>
    <mergeCell ref="AY308:AY309"/>
    <mergeCell ref="CH308:CH309"/>
    <mergeCell ref="CI308:CI309"/>
    <mergeCell ref="BX308:BX309"/>
    <mergeCell ref="BY308:BY309"/>
    <mergeCell ref="BZ308:BZ309"/>
    <mergeCell ref="CA308:CA309"/>
    <mergeCell ref="CB308:CB309"/>
    <mergeCell ref="CC308:CC309"/>
    <mergeCell ref="BR308:BR309"/>
    <mergeCell ref="BS308:BS309"/>
    <mergeCell ref="BT308:BT309"/>
    <mergeCell ref="BU308:BU309"/>
    <mergeCell ref="BV308:BV309"/>
    <mergeCell ref="BW308:BW309"/>
    <mergeCell ref="BL308:BL309"/>
    <mergeCell ref="BM308:BM309"/>
    <mergeCell ref="BN308:BN309"/>
    <mergeCell ref="BO308:BO309"/>
    <mergeCell ref="BP308:BP309"/>
    <mergeCell ref="BQ308:BQ309"/>
    <mergeCell ref="DB308:DB309"/>
    <mergeCell ref="DC308:DC309"/>
    <mergeCell ref="DD308:DD309"/>
    <mergeCell ref="DE308:DE309"/>
    <mergeCell ref="DF308:DF309"/>
    <mergeCell ref="A310:A311"/>
    <mergeCell ref="B310:B311"/>
    <mergeCell ref="C310:C311"/>
    <mergeCell ref="D310:D311"/>
    <mergeCell ref="E310:E311"/>
    <mergeCell ref="CV308:CV309"/>
    <mergeCell ref="CW308:CW309"/>
    <mergeCell ref="CX308:CX309"/>
    <mergeCell ref="CY308:CY309"/>
    <mergeCell ref="CZ308:CZ309"/>
    <mergeCell ref="DA308:DA309"/>
    <mergeCell ref="CP308:CP309"/>
    <mergeCell ref="CQ308:CQ309"/>
    <mergeCell ref="CR308:CR309"/>
    <mergeCell ref="CS308:CS309"/>
    <mergeCell ref="CT308:CT309"/>
    <mergeCell ref="CU308:CU309"/>
    <mergeCell ref="CJ308:CJ309"/>
    <mergeCell ref="CK308:CK309"/>
    <mergeCell ref="CL308:CL309"/>
    <mergeCell ref="CM308:CM309"/>
    <mergeCell ref="CN308:CN309"/>
    <mergeCell ref="CO308:CO309"/>
    <mergeCell ref="CD308:CD309"/>
    <mergeCell ref="CE308:CE309"/>
    <mergeCell ref="CF308:CF309"/>
    <mergeCell ref="CG308:CG309"/>
    <mergeCell ref="U310:U311"/>
    <mergeCell ref="V310:V311"/>
    <mergeCell ref="W310:W311"/>
    <mergeCell ref="X310:X311"/>
    <mergeCell ref="Y310:Y311"/>
    <mergeCell ref="Z310:Z311"/>
    <mergeCell ref="L310:L311"/>
    <mergeCell ref="M310:M311"/>
    <mergeCell ref="N310:N311"/>
    <mergeCell ref="R310:R311"/>
    <mergeCell ref="S310:S311"/>
    <mergeCell ref="T310:T311"/>
    <mergeCell ref="F310:F311"/>
    <mergeCell ref="G310:G311"/>
    <mergeCell ref="H310:H311"/>
    <mergeCell ref="I310:I311"/>
    <mergeCell ref="J310:J311"/>
    <mergeCell ref="K310:K311"/>
    <mergeCell ref="AM310:AM311"/>
    <mergeCell ref="AN310:AN311"/>
    <mergeCell ref="AO310:AO311"/>
    <mergeCell ref="AP310:AP311"/>
    <mergeCell ref="AQ310:AQ311"/>
    <mergeCell ref="AR310:AR311"/>
    <mergeCell ref="AG310:AG311"/>
    <mergeCell ref="AH310:AH311"/>
    <mergeCell ref="AI310:AI311"/>
    <mergeCell ref="AJ310:AJ311"/>
    <mergeCell ref="AK310:AK311"/>
    <mergeCell ref="AL310:AL311"/>
    <mergeCell ref="AA310:AA311"/>
    <mergeCell ref="AB310:AB311"/>
    <mergeCell ref="AC310:AC311"/>
    <mergeCell ref="AD310:AD311"/>
    <mergeCell ref="AE310:AE311"/>
    <mergeCell ref="AF310:AF311"/>
    <mergeCell ref="BE310:BE311"/>
    <mergeCell ref="BF310:BF311"/>
    <mergeCell ref="BG310:BG311"/>
    <mergeCell ref="BH310:BH311"/>
    <mergeCell ref="BI310:BI311"/>
    <mergeCell ref="BJ310:BJ311"/>
    <mergeCell ref="AY310:AY311"/>
    <mergeCell ref="AZ310:AZ311"/>
    <mergeCell ref="BA310:BA311"/>
    <mergeCell ref="BB310:BB311"/>
    <mergeCell ref="BC310:BC311"/>
    <mergeCell ref="BD310:BD311"/>
    <mergeCell ref="AS310:AS311"/>
    <mergeCell ref="AT310:AT311"/>
    <mergeCell ref="AU310:AU311"/>
    <mergeCell ref="AV310:AV311"/>
    <mergeCell ref="AW310:AW311"/>
    <mergeCell ref="AX310:AX311"/>
    <mergeCell ref="CE310:CE311"/>
    <mergeCell ref="CF310:CF311"/>
    <mergeCell ref="CG310:CG311"/>
    <mergeCell ref="CH310:CH311"/>
    <mergeCell ref="BW310:BW311"/>
    <mergeCell ref="BX310:BX311"/>
    <mergeCell ref="BY310:BY311"/>
    <mergeCell ref="BZ310:BZ311"/>
    <mergeCell ref="CA310:CA311"/>
    <mergeCell ref="CB310:CB311"/>
    <mergeCell ref="BQ310:BQ311"/>
    <mergeCell ref="BR310:BR311"/>
    <mergeCell ref="BS310:BS311"/>
    <mergeCell ref="BT310:BT311"/>
    <mergeCell ref="BU310:BU311"/>
    <mergeCell ref="BV310:BV311"/>
    <mergeCell ref="BK310:BK311"/>
    <mergeCell ref="BL310:BL311"/>
    <mergeCell ref="BM310:BM311"/>
    <mergeCell ref="BN310:BN311"/>
    <mergeCell ref="BO310:BO311"/>
    <mergeCell ref="BP310:BP311"/>
    <mergeCell ref="A312:A316"/>
    <mergeCell ref="B312:B316"/>
    <mergeCell ref="C312:C316"/>
    <mergeCell ref="D312:D316"/>
    <mergeCell ref="E312:E316"/>
    <mergeCell ref="F312:F316"/>
    <mergeCell ref="DA310:DA311"/>
    <mergeCell ref="DB310:DB311"/>
    <mergeCell ref="DC310:DC311"/>
    <mergeCell ref="DD310:DD311"/>
    <mergeCell ref="DE310:DE311"/>
    <mergeCell ref="DF310:DF311"/>
    <mergeCell ref="CU310:CU311"/>
    <mergeCell ref="CV310:CV311"/>
    <mergeCell ref="CW310:CW311"/>
    <mergeCell ref="CX310:CX311"/>
    <mergeCell ref="CY310:CY311"/>
    <mergeCell ref="CZ310:CZ311"/>
    <mergeCell ref="CO310:CO311"/>
    <mergeCell ref="CP310:CP311"/>
    <mergeCell ref="CQ310:CQ311"/>
    <mergeCell ref="CR310:CR311"/>
    <mergeCell ref="CS310:CS311"/>
    <mergeCell ref="CT310:CT311"/>
    <mergeCell ref="CI310:CI311"/>
    <mergeCell ref="CJ310:CJ311"/>
    <mergeCell ref="CK310:CK311"/>
    <mergeCell ref="CL310:CL311"/>
    <mergeCell ref="CM310:CM311"/>
    <mergeCell ref="CN310:CN311"/>
    <mergeCell ref="CC310:CC311"/>
    <mergeCell ref="CD310:CD311"/>
    <mergeCell ref="Y312:Y316"/>
    <mergeCell ref="Z312:Z316"/>
    <mergeCell ref="AA312:AA316"/>
    <mergeCell ref="AB312:AB316"/>
    <mergeCell ref="AC312:AC316"/>
    <mergeCell ref="AD312:AD316"/>
    <mergeCell ref="S312:S316"/>
    <mergeCell ref="T312:T316"/>
    <mergeCell ref="U312:U316"/>
    <mergeCell ref="V312:V316"/>
    <mergeCell ref="W312:W316"/>
    <mergeCell ref="X312:X316"/>
    <mergeCell ref="G312:G316"/>
    <mergeCell ref="H312:H316"/>
    <mergeCell ref="L312:L316"/>
    <mergeCell ref="M312:M316"/>
    <mergeCell ref="N312:N316"/>
    <mergeCell ref="R312:R316"/>
    <mergeCell ref="AQ312:AQ316"/>
    <mergeCell ref="AR312:AR316"/>
    <mergeCell ref="AS312:AS316"/>
    <mergeCell ref="AT312:AT316"/>
    <mergeCell ref="AU312:AU316"/>
    <mergeCell ref="AV312:AV316"/>
    <mergeCell ref="AK312:AK316"/>
    <mergeCell ref="AL312:AL316"/>
    <mergeCell ref="AM312:AM316"/>
    <mergeCell ref="AN312:AN316"/>
    <mergeCell ref="AO312:AO316"/>
    <mergeCell ref="AP312:AP316"/>
    <mergeCell ref="AE312:AE316"/>
    <mergeCell ref="AF312:AF316"/>
    <mergeCell ref="AG312:AG316"/>
    <mergeCell ref="AH312:AH316"/>
    <mergeCell ref="AI312:AI316"/>
    <mergeCell ref="AJ312:AJ316"/>
    <mergeCell ref="BI312:BI316"/>
    <mergeCell ref="BJ312:BJ316"/>
    <mergeCell ref="BK312:BK316"/>
    <mergeCell ref="BL312:BL316"/>
    <mergeCell ref="BM312:BM316"/>
    <mergeCell ref="BN312:BN316"/>
    <mergeCell ref="BC312:BC316"/>
    <mergeCell ref="BD312:BD316"/>
    <mergeCell ref="BE312:BE316"/>
    <mergeCell ref="BF312:BF316"/>
    <mergeCell ref="BG312:BG316"/>
    <mergeCell ref="BH312:BH316"/>
    <mergeCell ref="AW312:AW316"/>
    <mergeCell ref="AX312:AX316"/>
    <mergeCell ref="AY312:AY316"/>
    <mergeCell ref="AZ312:AZ316"/>
    <mergeCell ref="BA312:BA316"/>
    <mergeCell ref="BB312:BB316"/>
    <mergeCell ref="CK312:CK316"/>
    <mergeCell ref="CL312:CL316"/>
    <mergeCell ref="CA312:CA316"/>
    <mergeCell ref="CB312:CB316"/>
    <mergeCell ref="CC312:CC316"/>
    <mergeCell ref="CD312:CD316"/>
    <mergeCell ref="CE312:CE316"/>
    <mergeCell ref="CF312:CF316"/>
    <mergeCell ref="BU312:BU316"/>
    <mergeCell ref="BV312:BV316"/>
    <mergeCell ref="BW312:BW316"/>
    <mergeCell ref="BX312:BX316"/>
    <mergeCell ref="BY312:BY316"/>
    <mergeCell ref="BZ312:BZ316"/>
    <mergeCell ref="BO312:BO316"/>
    <mergeCell ref="BP312:BP316"/>
    <mergeCell ref="BQ312:BQ316"/>
    <mergeCell ref="BR312:BR316"/>
    <mergeCell ref="BS312:BS316"/>
    <mergeCell ref="BT312:BT316"/>
    <mergeCell ref="DE312:DE316"/>
    <mergeCell ref="DF312:DF316"/>
    <mergeCell ref="I313:I316"/>
    <mergeCell ref="J313:J316"/>
    <mergeCell ref="K313:K316"/>
    <mergeCell ref="A317:A318"/>
    <mergeCell ref="B317:B318"/>
    <mergeCell ref="C317:C318"/>
    <mergeCell ref="D317:D318"/>
    <mergeCell ref="E317:E318"/>
    <mergeCell ref="CY312:CY316"/>
    <mergeCell ref="CZ312:CZ316"/>
    <mergeCell ref="DA312:DA316"/>
    <mergeCell ref="DB312:DB316"/>
    <mergeCell ref="DC312:DC316"/>
    <mergeCell ref="DD312:DD316"/>
    <mergeCell ref="CS312:CS316"/>
    <mergeCell ref="CT312:CT316"/>
    <mergeCell ref="CU312:CU316"/>
    <mergeCell ref="CV312:CV316"/>
    <mergeCell ref="CW312:CW316"/>
    <mergeCell ref="CX312:CX316"/>
    <mergeCell ref="CM312:CM316"/>
    <mergeCell ref="CN312:CN316"/>
    <mergeCell ref="CO312:CO316"/>
    <mergeCell ref="CP312:CP316"/>
    <mergeCell ref="CQ312:CQ316"/>
    <mergeCell ref="CR312:CR316"/>
    <mergeCell ref="CG312:CG316"/>
    <mergeCell ref="CH312:CH316"/>
    <mergeCell ref="CI312:CI316"/>
    <mergeCell ref="CJ312:CJ316"/>
    <mergeCell ref="U317:U318"/>
    <mergeCell ref="V317:V318"/>
    <mergeCell ref="W317:W318"/>
    <mergeCell ref="X317:X318"/>
    <mergeCell ref="Y317:Y318"/>
    <mergeCell ref="Z317:Z318"/>
    <mergeCell ref="L317:L318"/>
    <mergeCell ref="M317:M318"/>
    <mergeCell ref="N317:N318"/>
    <mergeCell ref="R317:R318"/>
    <mergeCell ref="S317:S318"/>
    <mergeCell ref="T317:T318"/>
    <mergeCell ref="F317:F318"/>
    <mergeCell ref="G317:G318"/>
    <mergeCell ref="H317:H318"/>
    <mergeCell ref="I317:I318"/>
    <mergeCell ref="J317:J318"/>
    <mergeCell ref="K317:K318"/>
    <mergeCell ref="AM317:AM318"/>
    <mergeCell ref="AN317:AN318"/>
    <mergeCell ref="AO317:AO318"/>
    <mergeCell ref="AP317:AP318"/>
    <mergeCell ref="AQ317:AQ318"/>
    <mergeCell ref="AR317:AR318"/>
    <mergeCell ref="AG317:AG318"/>
    <mergeCell ref="AH317:AH318"/>
    <mergeCell ref="AI317:AI318"/>
    <mergeCell ref="AJ317:AJ318"/>
    <mergeCell ref="AK317:AK318"/>
    <mergeCell ref="AL317:AL318"/>
    <mergeCell ref="AA317:AA318"/>
    <mergeCell ref="AB317:AB318"/>
    <mergeCell ref="AC317:AC318"/>
    <mergeCell ref="AD317:AD318"/>
    <mergeCell ref="AE317:AE318"/>
    <mergeCell ref="AF317:AF318"/>
    <mergeCell ref="BE317:BE318"/>
    <mergeCell ref="BF317:BF318"/>
    <mergeCell ref="BG317:BG318"/>
    <mergeCell ref="BH317:BH318"/>
    <mergeCell ref="BI317:BI318"/>
    <mergeCell ref="BJ317:BJ318"/>
    <mergeCell ref="AY317:AY318"/>
    <mergeCell ref="AZ317:AZ318"/>
    <mergeCell ref="BA317:BA318"/>
    <mergeCell ref="BB317:BB318"/>
    <mergeCell ref="BC317:BC318"/>
    <mergeCell ref="BD317:BD318"/>
    <mergeCell ref="AS317:AS318"/>
    <mergeCell ref="AT317:AT318"/>
    <mergeCell ref="AU317:AU318"/>
    <mergeCell ref="AV317:AV318"/>
    <mergeCell ref="AW317:AW318"/>
    <mergeCell ref="AX317:AX318"/>
    <mergeCell ref="CE317:CE318"/>
    <mergeCell ref="CF317:CF318"/>
    <mergeCell ref="CG317:CG318"/>
    <mergeCell ref="CH317:CH318"/>
    <mergeCell ref="BW317:BW318"/>
    <mergeCell ref="BX317:BX318"/>
    <mergeCell ref="BY317:BY318"/>
    <mergeCell ref="BZ317:BZ318"/>
    <mergeCell ref="CA317:CA318"/>
    <mergeCell ref="CB317:CB318"/>
    <mergeCell ref="BQ317:BQ318"/>
    <mergeCell ref="BR317:BR318"/>
    <mergeCell ref="BS317:BS318"/>
    <mergeCell ref="BT317:BT318"/>
    <mergeCell ref="BU317:BU318"/>
    <mergeCell ref="BV317:BV318"/>
    <mergeCell ref="BK317:BK318"/>
    <mergeCell ref="BL317:BL318"/>
    <mergeCell ref="BM317:BM318"/>
    <mergeCell ref="BN317:BN318"/>
    <mergeCell ref="BO317:BO318"/>
    <mergeCell ref="BP317:BP318"/>
    <mergeCell ref="A319:A321"/>
    <mergeCell ref="B319:B321"/>
    <mergeCell ref="C319:C321"/>
    <mergeCell ref="D319:D321"/>
    <mergeCell ref="E319:E321"/>
    <mergeCell ref="F319:F321"/>
    <mergeCell ref="DA317:DA318"/>
    <mergeCell ref="DB317:DB318"/>
    <mergeCell ref="DC317:DC318"/>
    <mergeCell ref="DD317:DD318"/>
    <mergeCell ref="DE317:DE318"/>
    <mergeCell ref="DF317:DF318"/>
    <mergeCell ref="CU317:CU318"/>
    <mergeCell ref="CV317:CV318"/>
    <mergeCell ref="CW317:CW318"/>
    <mergeCell ref="CX317:CX318"/>
    <mergeCell ref="CY317:CY318"/>
    <mergeCell ref="CZ317:CZ318"/>
    <mergeCell ref="CO317:CO318"/>
    <mergeCell ref="CP317:CP318"/>
    <mergeCell ref="CQ317:CQ318"/>
    <mergeCell ref="CR317:CR318"/>
    <mergeCell ref="CS317:CS318"/>
    <mergeCell ref="CT317:CT318"/>
    <mergeCell ref="CI317:CI318"/>
    <mergeCell ref="CJ317:CJ318"/>
    <mergeCell ref="CK317:CK318"/>
    <mergeCell ref="CL317:CL318"/>
    <mergeCell ref="CM317:CM318"/>
    <mergeCell ref="CN317:CN318"/>
    <mergeCell ref="CC317:CC318"/>
    <mergeCell ref="CD317:CD318"/>
    <mergeCell ref="V319:V321"/>
    <mergeCell ref="W319:W321"/>
    <mergeCell ref="X319:X321"/>
    <mergeCell ref="Y319:Y321"/>
    <mergeCell ref="Z319:Z321"/>
    <mergeCell ref="AA319:AA321"/>
    <mergeCell ref="M319:M321"/>
    <mergeCell ref="N319:N321"/>
    <mergeCell ref="R319:R321"/>
    <mergeCell ref="S319:S321"/>
    <mergeCell ref="T319:T321"/>
    <mergeCell ref="U319:U321"/>
    <mergeCell ref="G319:G321"/>
    <mergeCell ref="H319:H321"/>
    <mergeCell ref="I319:I321"/>
    <mergeCell ref="J319:J321"/>
    <mergeCell ref="K319:K321"/>
    <mergeCell ref="L319:L321"/>
    <mergeCell ref="AN319:AN321"/>
    <mergeCell ref="AO319:AO321"/>
    <mergeCell ref="AP319:AP321"/>
    <mergeCell ref="AQ319:AQ321"/>
    <mergeCell ref="AR319:AR321"/>
    <mergeCell ref="AS319:AS321"/>
    <mergeCell ref="AH319:AH321"/>
    <mergeCell ref="AI319:AI321"/>
    <mergeCell ref="AJ319:AJ321"/>
    <mergeCell ref="AK319:AK321"/>
    <mergeCell ref="AL319:AL321"/>
    <mergeCell ref="AM319:AM321"/>
    <mergeCell ref="AB319:AB321"/>
    <mergeCell ref="AC319:AC321"/>
    <mergeCell ref="AD319:AD321"/>
    <mergeCell ref="AE319:AE321"/>
    <mergeCell ref="AF319:AF321"/>
    <mergeCell ref="AG319:AG321"/>
    <mergeCell ref="BF319:BF321"/>
    <mergeCell ref="BG319:BG321"/>
    <mergeCell ref="BH319:BH321"/>
    <mergeCell ref="BI319:BI321"/>
    <mergeCell ref="BJ319:BJ321"/>
    <mergeCell ref="BK319:BK321"/>
    <mergeCell ref="AZ319:AZ321"/>
    <mergeCell ref="BA319:BA321"/>
    <mergeCell ref="BB319:BB321"/>
    <mergeCell ref="BC319:BC321"/>
    <mergeCell ref="BD319:BD321"/>
    <mergeCell ref="BE319:BE321"/>
    <mergeCell ref="AT319:AT321"/>
    <mergeCell ref="AU319:AU321"/>
    <mergeCell ref="AV319:AV321"/>
    <mergeCell ref="AW319:AW321"/>
    <mergeCell ref="AX319:AX321"/>
    <mergeCell ref="AY319:AY321"/>
    <mergeCell ref="CH319:CH321"/>
    <mergeCell ref="CI319:CI321"/>
    <mergeCell ref="BX319:BX321"/>
    <mergeCell ref="BY319:BY321"/>
    <mergeCell ref="BZ319:BZ321"/>
    <mergeCell ref="CA319:CA321"/>
    <mergeCell ref="CB319:CB321"/>
    <mergeCell ref="CC319:CC321"/>
    <mergeCell ref="BR319:BR321"/>
    <mergeCell ref="BS319:BS321"/>
    <mergeCell ref="BT319:BT321"/>
    <mergeCell ref="BU319:BU321"/>
    <mergeCell ref="BV319:BV321"/>
    <mergeCell ref="BW319:BW321"/>
    <mergeCell ref="BL319:BL321"/>
    <mergeCell ref="BM319:BM321"/>
    <mergeCell ref="BN319:BN321"/>
    <mergeCell ref="BO319:BO321"/>
    <mergeCell ref="BP319:BP321"/>
    <mergeCell ref="BQ319:BQ321"/>
    <mergeCell ref="DB319:DB321"/>
    <mergeCell ref="DC319:DC321"/>
    <mergeCell ref="DD319:DD321"/>
    <mergeCell ref="DE319:DE321"/>
    <mergeCell ref="DF319:DF321"/>
    <mergeCell ref="A322:A324"/>
    <mergeCell ref="B322:B324"/>
    <mergeCell ref="F322:F324"/>
    <mergeCell ref="G322:G324"/>
    <mergeCell ref="H322:H324"/>
    <mergeCell ref="CV319:CV321"/>
    <mergeCell ref="CW319:CW321"/>
    <mergeCell ref="CX319:CX321"/>
    <mergeCell ref="CY319:CY321"/>
    <mergeCell ref="CZ319:CZ321"/>
    <mergeCell ref="DA319:DA321"/>
    <mergeCell ref="CP319:CP321"/>
    <mergeCell ref="CQ319:CQ321"/>
    <mergeCell ref="CR319:CR321"/>
    <mergeCell ref="CS319:CS321"/>
    <mergeCell ref="CT319:CT321"/>
    <mergeCell ref="CU319:CU321"/>
    <mergeCell ref="CJ319:CJ321"/>
    <mergeCell ref="CK319:CK321"/>
    <mergeCell ref="CL319:CL321"/>
    <mergeCell ref="CM319:CM321"/>
    <mergeCell ref="CN319:CN321"/>
    <mergeCell ref="CO319:CO321"/>
    <mergeCell ref="CD319:CD321"/>
    <mergeCell ref="CE319:CE321"/>
    <mergeCell ref="CF319:CF321"/>
    <mergeCell ref="CG319:CG321"/>
    <mergeCell ref="X322:X324"/>
    <mergeCell ref="Y322:Y324"/>
    <mergeCell ref="Z322:Z324"/>
    <mergeCell ref="AA322:AA324"/>
    <mergeCell ref="AB322:AB324"/>
    <mergeCell ref="AC322:AC324"/>
    <mergeCell ref="R322:R324"/>
    <mergeCell ref="S322:S324"/>
    <mergeCell ref="T322:T324"/>
    <mergeCell ref="U322:U324"/>
    <mergeCell ref="V322:V324"/>
    <mergeCell ref="W322:W324"/>
    <mergeCell ref="I322:I324"/>
    <mergeCell ref="J322:J324"/>
    <mergeCell ref="K322:K324"/>
    <mergeCell ref="L322:L324"/>
    <mergeCell ref="M322:M324"/>
    <mergeCell ref="N322:N324"/>
    <mergeCell ref="AP322:AP324"/>
    <mergeCell ref="AQ322:AQ324"/>
    <mergeCell ref="AR322:AR324"/>
    <mergeCell ref="AS322:AS324"/>
    <mergeCell ref="AT322:AT324"/>
    <mergeCell ref="AU322:AU324"/>
    <mergeCell ref="AJ322:AJ324"/>
    <mergeCell ref="AK322:AK324"/>
    <mergeCell ref="AL322:AL324"/>
    <mergeCell ref="AM322:AM324"/>
    <mergeCell ref="AN322:AN324"/>
    <mergeCell ref="AO322:AO324"/>
    <mergeCell ref="AD322:AD324"/>
    <mergeCell ref="AE322:AE324"/>
    <mergeCell ref="AF322:AF324"/>
    <mergeCell ref="AG322:AG324"/>
    <mergeCell ref="AH322:AH324"/>
    <mergeCell ref="AI322:AI324"/>
    <mergeCell ref="BH322:BH324"/>
    <mergeCell ref="BI322:BI324"/>
    <mergeCell ref="BJ322:BJ324"/>
    <mergeCell ref="BK322:BK324"/>
    <mergeCell ref="BL322:BL324"/>
    <mergeCell ref="BM322:BM324"/>
    <mergeCell ref="BB322:BB324"/>
    <mergeCell ref="BC322:BC324"/>
    <mergeCell ref="BD322:BD324"/>
    <mergeCell ref="BE322:BE324"/>
    <mergeCell ref="BF322:BF324"/>
    <mergeCell ref="BG322:BG324"/>
    <mergeCell ref="AV322:AV324"/>
    <mergeCell ref="AW322:AW324"/>
    <mergeCell ref="AX322:AX324"/>
    <mergeCell ref="AY322:AY324"/>
    <mergeCell ref="AZ322:AZ324"/>
    <mergeCell ref="BA322:BA324"/>
    <mergeCell ref="CH322:CH324"/>
    <mergeCell ref="CI322:CI324"/>
    <mergeCell ref="CJ322:CJ324"/>
    <mergeCell ref="CK322:CK324"/>
    <mergeCell ref="BZ322:BZ324"/>
    <mergeCell ref="CA322:CA324"/>
    <mergeCell ref="CB322:CB324"/>
    <mergeCell ref="CC322:CC324"/>
    <mergeCell ref="CD322:CD324"/>
    <mergeCell ref="CE322:CE324"/>
    <mergeCell ref="BT322:BT324"/>
    <mergeCell ref="BU322:BU324"/>
    <mergeCell ref="BV322:BV324"/>
    <mergeCell ref="BW322:BW324"/>
    <mergeCell ref="BX322:BX324"/>
    <mergeCell ref="BY322:BY324"/>
    <mergeCell ref="BN322:BN324"/>
    <mergeCell ref="BO322:BO324"/>
    <mergeCell ref="BP322:BP324"/>
    <mergeCell ref="BQ322:BQ324"/>
    <mergeCell ref="BR322:BR324"/>
    <mergeCell ref="BS322:BS324"/>
    <mergeCell ref="A325:A326"/>
    <mergeCell ref="B325:B326"/>
    <mergeCell ref="C325:C326"/>
    <mergeCell ref="D325:D326"/>
    <mergeCell ref="E325:E326"/>
    <mergeCell ref="F325:F326"/>
    <mergeCell ref="DD322:DD324"/>
    <mergeCell ref="DE322:DE324"/>
    <mergeCell ref="DF322:DF324"/>
    <mergeCell ref="C323:C324"/>
    <mergeCell ref="D323:D324"/>
    <mergeCell ref="E323:E324"/>
    <mergeCell ref="CX322:CX324"/>
    <mergeCell ref="CY322:CY324"/>
    <mergeCell ref="CZ322:CZ324"/>
    <mergeCell ref="DA322:DA324"/>
    <mergeCell ref="DB322:DB324"/>
    <mergeCell ref="DC322:DC324"/>
    <mergeCell ref="CR322:CR324"/>
    <mergeCell ref="CS322:CS324"/>
    <mergeCell ref="CT322:CT324"/>
    <mergeCell ref="CU322:CU324"/>
    <mergeCell ref="CV322:CV324"/>
    <mergeCell ref="CW322:CW324"/>
    <mergeCell ref="CL322:CL324"/>
    <mergeCell ref="CM322:CM324"/>
    <mergeCell ref="CN322:CN324"/>
    <mergeCell ref="CO322:CO324"/>
    <mergeCell ref="CP322:CP324"/>
    <mergeCell ref="CQ322:CQ324"/>
    <mergeCell ref="CF322:CF324"/>
    <mergeCell ref="CG322:CG324"/>
    <mergeCell ref="V325:V326"/>
    <mergeCell ref="W325:W326"/>
    <mergeCell ref="X325:X326"/>
    <mergeCell ref="Y325:Y326"/>
    <mergeCell ref="Z325:Z326"/>
    <mergeCell ref="AA325:AA326"/>
    <mergeCell ref="M325:M326"/>
    <mergeCell ref="N325:N326"/>
    <mergeCell ref="R325:R326"/>
    <mergeCell ref="S325:S326"/>
    <mergeCell ref="T325:T326"/>
    <mergeCell ref="U325:U326"/>
    <mergeCell ref="G325:G326"/>
    <mergeCell ref="H325:H326"/>
    <mergeCell ref="I325:I326"/>
    <mergeCell ref="J325:J326"/>
    <mergeCell ref="K325:K326"/>
    <mergeCell ref="L325:L326"/>
    <mergeCell ref="AN325:AN326"/>
    <mergeCell ref="AO325:AO326"/>
    <mergeCell ref="AP325:AP326"/>
    <mergeCell ref="AQ325:AQ326"/>
    <mergeCell ref="AR325:AR326"/>
    <mergeCell ref="AS325:AS326"/>
    <mergeCell ref="AH325:AH326"/>
    <mergeCell ref="AI325:AI326"/>
    <mergeCell ref="AJ325:AJ326"/>
    <mergeCell ref="AK325:AK326"/>
    <mergeCell ref="AL325:AL326"/>
    <mergeCell ref="AM325:AM326"/>
    <mergeCell ref="AB325:AB326"/>
    <mergeCell ref="AC325:AC326"/>
    <mergeCell ref="AD325:AD326"/>
    <mergeCell ref="AE325:AE326"/>
    <mergeCell ref="AF325:AF326"/>
    <mergeCell ref="AG325:AG326"/>
    <mergeCell ref="BF325:BF326"/>
    <mergeCell ref="BG325:BG326"/>
    <mergeCell ref="BH325:BH326"/>
    <mergeCell ref="BI325:BI326"/>
    <mergeCell ref="BJ325:BJ326"/>
    <mergeCell ref="BK325:BK326"/>
    <mergeCell ref="AZ325:AZ326"/>
    <mergeCell ref="BA325:BA326"/>
    <mergeCell ref="BB325:BB326"/>
    <mergeCell ref="BC325:BC326"/>
    <mergeCell ref="BD325:BD326"/>
    <mergeCell ref="BE325:BE326"/>
    <mergeCell ref="AT325:AT326"/>
    <mergeCell ref="AU325:AU326"/>
    <mergeCell ref="AV325:AV326"/>
    <mergeCell ref="AW325:AW326"/>
    <mergeCell ref="AX325:AX326"/>
    <mergeCell ref="AY325:AY326"/>
    <mergeCell ref="CH325:CH326"/>
    <mergeCell ref="CI325:CI326"/>
    <mergeCell ref="BX325:BX326"/>
    <mergeCell ref="BY325:BY326"/>
    <mergeCell ref="BZ325:BZ326"/>
    <mergeCell ref="CA325:CA326"/>
    <mergeCell ref="CB325:CB326"/>
    <mergeCell ref="CC325:CC326"/>
    <mergeCell ref="BR325:BR326"/>
    <mergeCell ref="BS325:BS326"/>
    <mergeCell ref="BT325:BT326"/>
    <mergeCell ref="BU325:BU326"/>
    <mergeCell ref="BV325:BV326"/>
    <mergeCell ref="BW325:BW326"/>
    <mergeCell ref="BL325:BL326"/>
    <mergeCell ref="BM325:BM326"/>
    <mergeCell ref="BN325:BN326"/>
    <mergeCell ref="BO325:BO326"/>
    <mergeCell ref="BP325:BP326"/>
    <mergeCell ref="BQ325:BQ326"/>
    <mergeCell ref="DB325:DB326"/>
    <mergeCell ref="DC325:DC326"/>
    <mergeCell ref="DD325:DD326"/>
    <mergeCell ref="DE325:DE326"/>
    <mergeCell ref="DF325:DF326"/>
    <mergeCell ref="A327:A328"/>
    <mergeCell ref="B327:B328"/>
    <mergeCell ref="C327:C328"/>
    <mergeCell ref="D327:D328"/>
    <mergeCell ref="E327:E328"/>
    <mergeCell ref="CV325:CV326"/>
    <mergeCell ref="CW325:CW326"/>
    <mergeCell ref="CX325:CX326"/>
    <mergeCell ref="CY325:CY326"/>
    <mergeCell ref="CZ325:CZ326"/>
    <mergeCell ref="DA325:DA326"/>
    <mergeCell ref="CP325:CP326"/>
    <mergeCell ref="CQ325:CQ326"/>
    <mergeCell ref="CR325:CR326"/>
    <mergeCell ref="CS325:CS326"/>
    <mergeCell ref="CT325:CT326"/>
    <mergeCell ref="CU325:CU326"/>
    <mergeCell ref="CJ325:CJ326"/>
    <mergeCell ref="CK325:CK326"/>
    <mergeCell ref="CL325:CL326"/>
    <mergeCell ref="CM325:CM326"/>
    <mergeCell ref="CN325:CN326"/>
    <mergeCell ref="CO325:CO326"/>
    <mergeCell ref="CD325:CD326"/>
    <mergeCell ref="CE325:CE326"/>
    <mergeCell ref="CF325:CF326"/>
    <mergeCell ref="CG325:CG326"/>
    <mergeCell ref="U327:U328"/>
    <mergeCell ref="V327:V328"/>
    <mergeCell ref="W327:W328"/>
    <mergeCell ref="X327:X328"/>
    <mergeCell ref="Y327:Y328"/>
    <mergeCell ref="Z327:Z328"/>
    <mergeCell ref="L327:L328"/>
    <mergeCell ref="M327:M328"/>
    <mergeCell ref="N327:N328"/>
    <mergeCell ref="R327:R328"/>
    <mergeCell ref="S327:S328"/>
    <mergeCell ref="T327:T328"/>
    <mergeCell ref="F327:F328"/>
    <mergeCell ref="G327:G328"/>
    <mergeCell ref="H327:H328"/>
    <mergeCell ref="I327:I328"/>
    <mergeCell ref="J327:J328"/>
    <mergeCell ref="K327:K328"/>
    <mergeCell ref="AM327:AM328"/>
    <mergeCell ref="AN327:AN328"/>
    <mergeCell ref="AO327:AO328"/>
    <mergeCell ref="AP327:AP328"/>
    <mergeCell ref="AQ327:AQ328"/>
    <mergeCell ref="AR327:AR328"/>
    <mergeCell ref="AG327:AG328"/>
    <mergeCell ref="AH327:AH328"/>
    <mergeCell ref="AI327:AI328"/>
    <mergeCell ref="AJ327:AJ328"/>
    <mergeCell ref="AK327:AK328"/>
    <mergeCell ref="AL327:AL328"/>
    <mergeCell ref="AA327:AA328"/>
    <mergeCell ref="AB327:AB328"/>
    <mergeCell ref="AC327:AC328"/>
    <mergeCell ref="AD327:AD328"/>
    <mergeCell ref="AE327:AE328"/>
    <mergeCell ref="AF327:AF328"/>
    <mergeCell ref="BE327:BE328"/>
    <mergeCell ref="BF327:BF328"/>
    <mergeCell ref="BG327:BG328"/>
    <mergeCell ref="BH327:BH328"/>
    <mergeCell ref="BI327:BI328"/>
    <mergeCell ref="BJ327:BJ328"/>
    <mergeCell ref="AY327:AY328"/>
    <mergeCell ref="AZ327:AZ328"/>
    <mergeCell ref="BA327:BA328"/>
    <mergeCell ref="BB327:BB328"/>
    <mergeCell ref="BC327:BC328"/>
    <mergeCell ref="BD327:BD328"/>
    <mergeCell ref="AS327:AS328"/>
    <mergeCell ref="AT327:AT328"/>
    <mergeCell ref="AU327:AU328"/>
    <mergeCell ref="AV327:AV328"/>
    <mergeCell ref="AW327:AW328"/>
    <mergeCell ref="AX327:AX328"/>
    <mergeCell ref="CE327:CE328"/>
    <mergeCell ref="CF327:CF328"/>
    <mergeCell ref="CG327:CG328"/>
    <mergeCell ref="CH327:CH328"/>
    <mergeCell ref="BW327:BW328"/>
    <mergeCell ref="BX327:BX328"/>
    <mergeCell ref="BY327:BY328"/>
    <mergeCell ref="BZ327:BZ328"/>
    <mergeCell ref="CA327:CA328"/>
    <mergeCell ref="CB327:CB328"/>
    <mergeCell ref="BQ327:BQ328"/>
    <mergeCell ref="BR327:BR328"/>
    <mergeCell ref="BS327:BS328"/>
    <mergeCell ref="BT327:BT328"/>
    <mergeCell ref="BU327:BU328"/>
    <mergeCell ref="BV327:BV328"/>
    <mergeCell ref="BK327:BK328"/>
    <mergeCell ref="BL327:BL328"/>
    <mergeCell ref="BM327:BM328"/>
    <mergeCell ref="BN327:BN328"/>
    <mergeCell ref="BO327:BO328"/>
    <mergeCell ref="BP327:BP328"/>
    <mergeCell ref="A329:A330"/>
    <mergeCell ref="B329:B330"/>
    <mergeCell ref="C329:C330"/>
    <mergeCell ref="D329:D330"/>
    <mergeCell ref="E329:E330"/>
    <mergeCell ref="F329:F330"/>
    <mergeCell ref="DA327:DA328"/>
    <mergeCell ref="DB327:DB328"/>
    <mergeCell ref="DC327:DC328"/>
    <mergeCell ref="DD327:DD328"/>
    <mergeCell ref="DE327:DE328"/>
    <mergeCell ref="DF327:DF328"/>
    <mergeCell ref="CU327:CU328"/>
    <mergeCell ref="CV327:CV328"/>
    <mergeCell ref="CW327:CW328"/>
    <mergeCell ref="CX327:CX328"/>
    <mergeCell ref="CY327:CY328"/>
    <mergeCell ref="CZ327:CZ328"/>
    <mergeCell ref="CO327:CO328"/>
    <mergeCell ref="CP327:CP328"/>
    <mergeCell ref="CQ327:CQ328"/>
    <mergeCell ref="CR327:CR328"/>
    <mergeCell ref="CS327:CS328"/>
    <mergeCell ref="CT327:CT328"/>
    <mergeCell ref="CI327:CI328"/>
    <mergeCell ref="CJ327:CJ328"/>
    <mergeCell ref="CK327:CK328"/>
    <mergeCell ref="CL327:CL328"/>
    <mergeCell ref="CM327:CM328"/>
    <mergeCell ref="CN327:CN328"/>
    <mergeCell ref="CC327:CC328"/>
    <mergeCell ref="CD327:CD328"/>
    <mergeCell ref="V329:V330"/>
    <mergeCell ref="W329:W330"/>
    <mergeCell ref="X329:X330"/>
    <mergeCell ref="Y329:Y330"/>
    <mergeCell ref="Z329:Z330"/>
    <mergeCell ref="AA329:AA330"/>
    <mergeCell ref="M329:M330"/>
    <mergeCell ref="N329:N330"/>
    <mergeCell ref="R329:R330"/>
    <mergeCell ref="S329:S330"/>
    <mergeCell ref="T329:T330"/>
    <mergeCell ref="U329:U330"/>
    <mergeCell ref="G329:G330"/>
    <mergeCell ref="H329:H330"/>
    <mergeCell ref="I329:I330"/>
    <mergeCell ref="J329:J330"/>
    <mergeCell ref="K329:K330"/>
    <mergeCell ref="L329:L330"/>
    <mergeCell ref="AN329:AN330"/>
    <mergeCell ref="AO329:AO330"/>
    <mergeCell ref="AP329:AP330"/>
    <mergeCell ref="AQ329:AQ330"/>
    <mergeCell ref="AR329:AR330"/>
    <mergeCell ref="AS329:AS330"/>
    <mergeCell ref="AH329:AH330"/>
    <mergeCell ref="AI329:AI330"/>
    <mergeCell ref="AJ329:AJ330"/>
    <mergeCell ref="AK329:AK330"/>
    <mergeCell ref="AL329:AL330"/>
    <mergeCell ref="AM329:AM330"/>
    <mergeCell ref="AB329:AB330"/>
    <mergeCell ref="AC329:AC330"/>
    <mergeCell ref="AD329:AD330"/>
    <mergeCell ref="AE329:AE330"/>
    <mergeCell ref="AF329:AF330"/>
    <mergeCell ref="AG329:AG330"/>
    <mergeCell ref="BF329:BF330"/>
    <mergeCell ref="BG329:BG330"/>
    <mergeCell ref="BH329:BH330"/>
    <mergeCell ref="BI329:BI330"/>
    <mergeCell ref="BJ329:BJ330"/>
    <mergeCell ref="BK329:BK330"/>
    <mergeCell ref="AZ329:AZ330"/>
    <mergeCell ref="BA329:BA330"/>
    <mergeCell ref="BB329:BB330"/>
    <mergeCell ref="BC329:BC330"/>
    <mergeCell ref="BD329:BD330"/>
    <mergeCell ref="BE329:BE330"/>
    <mergeCell ref="AT329:AT330"/>
    <mergeCell ref="AU329:AU330"/>
    <mergeCell ref="AV329:AV330"/>
    <mergeCell ref="AW329:AW330"/>
    <mergeCell ref="AX329:AX330"/>
    <mergeCell ref="AY329:AY330"/>
    <mergeCell ref="CH329:CH330"/>
    <mergeCell ref="CI329:CI330"/>
    <mergeCell ref="BX329:BX330"/>
    <mergeCell ref="BY329:BY330"/>
    <mergeCell ref="BZ329:BZ330"/>
    <mergeCell ref="CA329:CA330"/>
    <mergeCell ref="CB329:CB330"/>
    <mergeCell ref="CC329:CC330"/>
    <mergeCell ref="BR329:BR330"/>
    <mergeCell ref="BS329:BS330"/>
    <mergeCell ref="BT329:BT330"/>
    <mergeCell ref="BU329:BU330"/>
    <mergeCell ref="BV329:BV330"/>
    <mergeCell ref="BW329:BW330"/>
    <mergeCell ref="BL329:BL330"/>
    <mergeCell ref="BM329:BM330"/>
    <mergeCell ref="BN329:BN330"/>
    <mergeCell ref="BO329:BO330"/>
    <mergeCell ref="BP329:BP330"/>
    <mergeCell ref="BQ329:BQ330"/>
    <mergeCell ref="DB329:DB330"/>
    <mergeCell ref="DC329:DC330"/>
    <mergeCell ref="DD329:DD330"/>
    <mergeCell ref="DE329:DE330"/>
    <mergeCell ref="DF329:DF330"/>
    <mergeCell ref="A332:A334"/>
    <mergeCell ref="B332:B334"/>
    <mergeCell ref="F332:F334"/>
    <mergeCell ref="G332:G334"/>
    <mergeCell ref="H332:H334"/>
    <mergeCell ref="CV329:CV330"/>
    <mergeCell ref="CW329:CW330"/>
    <mergeCell ref="CX329:CX330"/>
    <mergeCell ref="CY329:CY330"/>
    <mergeCell ref="CZ329:CZ330"/>
    <mergeCell ref="DA329:DA330"/>
    <mergeCell ref="CP329:CP330"/>
    <mergeCell ref="CQ329:CQ330"/>
    <mergeCell ref="CR329:CR330"/>
    <mergeCell ref="CS329:CS330"/>
    <mergeCell ref="CT329:CT330"/>
    <mergeCell ref="CU329:CU330"/>
    <mergeCell ref="CJ329:CJ330"/>
    <mergeCell ref="CK329:CK330"/>
    <mergeCell ref="CL329:CL330"/>
    <mergeCell ref="CM329:CM330"/>
    <mergeCell ref="CN329:CN330"/>
    <mergeCell ref="CO329:CO330"/>
    <mergeCell ref="CD329:CD330"/>
    <mergeCell ref="CE329:CE330"/>
    <mergeCell ref="CF329:CF330"/>
    <mergeCell ref="CG329:CG330"/>
    <mergeCell ref="X332:X334"/>
    <mergeCell ref="Y332:Y334"/>
    <mergeCell ref="Z332:Z334"/>
    <mergeCell ref="AA332:AA334"/>
    <mergeCell ref="AB332:AB334"/>
    <mergeCell ref="AC332:AC334"/>
    <mergeCell ref="R332:R334"/>
    <mergeCell ref="S332:S334"/>
    <mergeCell ref="T332:T334"/>
    <mergeCell ref="U332:U334"/>
    <mergeCell ref="V332:V334"/>
    <mergeCell ref="W332:W334"/>
    <mergeCell ref="I332:I334"/>
    <mergeCell ref="J332:J334"/>
    <mergeCell ref="K332:K334"/>
    <mergeCell ref="L332:L334"/>
    <mergeCell ref="M332:M334"/>
    <mergeCell ref="N332:N334"/>
    <mergeCell ref="AP332:AP334"/>
    <mergeCell ref="AQ332:AQ334"/>
    <mergeCell ref="AR332:AR334"/>
    <mergeCell ref="AS332:AS334"/>
    <mergeCell ref="AT332:AT334"/>
    <mergeCell ref="AU332:AU334"/>
    <mergeCell ref="AJ332:AJ334"/>
    <mergeCell ref="AK332:AK334"/>
    <mergeCell ref="AL332:AL334"/>
    <mergeCell ref="AM332:AM334"/>
    <mergeCell ref="AN332:AN334"/>
    <mergeCell ref="AO332:AO334"/>
    <mergeCell ref="AD332:AD334"/>
    <mergeCell ref="AE332:AE334"/>
    <mergeCell ref="AF332:AF334"/>
    <mergeCell ref="AG332:AG334"/>
    <mergeCell ref="AH332:AH334"/>
    <mergeCell ref="AI332:AI334"/>
    <mergeCell ref="BH332:BH334"/>
    <mergeCell ref="BI332:BI334"/>
    <mergeCell ref="BJ332:BJ334"/>
    <mergeCell ref="BK332:BK334"/>
    <mergeCell ref="BL332:BL334"/>
    <mergeCell ref="BM332:BM334"/>
    <mergeCell ref="BB332:BB334"/>
    <mergeCell ref="BC332:BC334"/>
    <mergeCell ref="BD332:BD334"/>
    <mergeCell ref="BE332:BE334"/>
    <mergeCell ref="BF332:BF334"/>
    <mergeCell ref="BG332:BG334"/>
    <mergeCell ref="AV332:AV334"/>
    <mergeCell ref="AW332:AW334"/>
    <mergeCell ref="AX332:AX334"/>
    <mergeCell ref="AY332:AY334"/>
    <mergeCell ref="AZ332:AZ334"/>
    <mergeCell ref="BA332:BA334"/>
    <mergeCell ref="CH332:CH334"/>
    <mergeCell ref="CI332:CI334"/>
    <mergeCell ref="CJ332:CJ334"/>
    <mergeCell ref="CK332:CK334"/>
    <mergeCell ref="BZ332:BZ334"/>
    <mergeCell ref="CA332:CA334"/>
    <mergeCell ref="CB332:CB334"/>
    <mergeCell ref="CC332:CC334"/>
    <mergeCell ref="CD332:CD334"/>
    <mergeCell ref="CE332:CE334"/>
    <mergeCell ref="BT332:BT334"/>
    <mergeCell ref="BU332:BU334"/>
    <mergeCell ref="BV332:BV334"/>
    <mergeCell ref="BW332:BW334"/>
    <mergeCell ref="BX332:BX334"/>
    <mergeCell ref="BY332:BY334"/>
    <mergeCell ref="BN332:BN334"/>
    <mergeCell ref="BO332:BO334"/>
    <mergeCell ref="BP332:BP334"/>
    <mergeCell ref="BQ332:BQ334"/>
    <mergeCell ref="BR332:BR334"/>
    <mergeCell ref="BS332:BS334"/>
    <mergeCell ref="A335:A337"/>
    <mergeCell ref="B335:B337"/>
    <mergeCell ref="F335:F337"/>
    <mergeCell ref="G335:G337"/>
    <mergeCell ref="H335:H337"/>
    <mergeCell ref="I335:I337"/>
    <mergeCell ref="DD332:DD334"/>
    <mergeCell ref="DE332:DE334"/>
    <mergeCell ref="DF332:DF334"/>
    <mergeCell ref="C333:C334"/>
    <mergeCell ref="D333:D334"/>
    <mergeCell ref="E333:E334"/>
    <mergeCell ref="CX332:CX334"/>
    <mergeCell ref="CY332:CY334"/>
    <mergeCell ref="CZ332:CZ334"/>
    <mergeCell ref="DA332:DA334"/>
    <mergeCell ref="DB332:DB334"/>
    <mergeCell ref="DC332:DC334"/>
    <mergeCell ref="CR332:CR334"/>
    <mergeCell ref="CS332:CS334"/>
    <mergeCell ref="CT332:CT334"/>
    <mergeCell ref="CU332:CU334"/>
    <mergeCell ref="CV332:CV334"/>
    <mergeCell ref="CW332:CW334"/>
    <mergeCell ref="CL332:CL334"/>
    <mergeCell ref="CM332:CM334"/>
    <mergeCell ref="CN332:CN334"/>
    <mergeCell ref="CO332:CO334"/>
    <mergeCell ref="CP332:CP334"/>
    <mergeCell ref="CQ332:CQ334"/>
    <mergeCell ref="CF332:CF334"/>
    <mergeCell ref="CG332:CG334"/>
    <mergeCell ref="Y335:Y337"/>
    <mergeCell ref="Z335:Z337"/>
    <mergeCell ref="AA335:AA337"/>
    <mergeCell ref="AB335:AB337"/>
    <mergeCell ref="AC335:AC337"/>
    <mergeCell ref="AD335:AD337"/>
    <mergeCell ref="S335:S337"/>
    <mergeCell ref="T335:T337"/>
    <mergeCell ref="U335:U337"/>
    <mergeCell ref="V335:V337"/>
    <mergeCell ref="W335:W337"/>
    <mergeCell ref="X335:X337"/>
    <mergeCell ref="J335:J337"/>
    <mergeCell ref="K335:K337"/>
    <mergeCell ref="L335:L337"/>
    <mergeCell ref="M335:M337"/>
    <mergeCell ref="N335:N337"/>
    <mergeCell ref="R335:R337"/>
    <mergeCell ref="AQ335:AQ337"/>
    <mergeCell ref="AR335:AR337"/>
    <mergeCell ref="AS335:AS337"/>
    <mergeCell ref="AT335:AT337"/>
    <mergeCell ref="AU335:AU337"/>
    <mergeCell ref="AV335:AV337"/>
    <mergeCell ref="AK335:AK337"/>
    <mergeCell ref="AL335:AL337"/>
    <mergeCell ref="AM335:AM337"/>
    <mergeCell ref="AN335:AN337"/>
    <mergeCell ref="AO335:AO337"/>
    <mergeCell ref="AP335:AP337"/>
    <mergeCell ref="AE335:AE337"/>
    <mergeCell ref="AF335:AF337"/>
    <mergeCell ref="AG335:AG337"/>
    <mergeCell ref="AH335:AH337"/>
    <mergeCell ref="AI335:AI337"/>
    <mergeCell ref="AJ335:AJ337"/>
    <mergeCell ref="BI335:BI337"/>
    <mergeCell ref="BJ335:BJ337"/>
    <mergeCell ref="BK335:BK337"/>
    <mergeCell ref="BL335:BL337"/>
    <mergeCell ref="BM335:BM337"/>
    <mergeCell ref="BN335:BN337"/>
    <mergeCell ref="BC335:BC337"/>
    <mergeCell ref="BD335:BD337"/>
    <mergeCell ref="BE335:BE337"/>
    <mergeCell ref="BF335:BF337"/>
    <mergeCell ref="BG335:BG337"/>
    <mergeCell ref="BH335:BH337"/>
    <mergeCell ref="AW335:AW337"/>
    <mergeCell ref="AX335:AX337"/>
    <mergeCell ref="AY335:AY337"/>
    <mergeCell ref="AZ335:AZ337"/>
    <mergeCell ref="BA335:BA337"/>
    <mergeCell ref="BB335:BB337"/>
    <mergeCell ref="CK335:CK337"/>
    <mergeCell ref="CL335:CL337"/>
    <mergeCell ref="CA335:CA337"/>
    <mergeCell ref="CB335:CB337"/>
    <mergeCell ref="CC335:CC337"/>
    <mergeCell ref="CD335:CD337"/>
    <mergeCell ref="CE335:CE337"/>
    <mergeCell ref="CF335:CF337"/>
    <mergeCell ref="BU335:BU337"/>
    <mergeCell ref="BV335:BV337"/>
    <mergeCell ref="BW335:BW337"/>
    <mergeCell ref="BX335:BX337"/>
    <mergeCell ref="BY335:BY337"/>
    <mergeCell ref="BZ335:BZ337"/>
    <mergeCell ref="BO335:BO337"/>
    <mergeCell ref="BP335:BP337"/>
    <mergeCell ref="BQ335:BQ337"/>
    <mergeCell ref="BR335:BR337"/>
    <mergeCell ref="BS335:BS337"/>
    <mergeCell ref="BT335:BT337"/>
    <mergeCell ref="DE335:DE337"/>
    <mergeCell ref="DF335:DF337"/>
    <mergeCell ref="C336:C337"/>
    <mergeCell ref="D336:D337"/>
    <mergeCell ref="E336:E337"/>
    <mergeCell ref="A338:A339"/>
    <mergeCell ref="B338:B339"/>
    <mergeCell ref="F338:F339"/>
    <mergeCell ref="G338:G339"/>
    <mergeCell ref="H338:H339"/>
    <mergeCell ref="CY335:CY337"/>
    <mergeCell ref="CZ335:CZ337"/>
    <mergeCell ref="DA335:DA337"/>
    <mergeCell ref="DB335:DB337"/>
    <mergeCell ref="DC335:DC337"/>
    <mergeCell ref="DD335:DD337"/>
    <mergeCell ref="CS335:CS337"/>
    <mergeCell ref="CT335:CT337"/>
    <mergeCell ref="CU335:CU337"/>
    <mergeCell ref="CV335:CV337"/>
    <mergeCell ref="CW335:CW337"/>
    <mergeCell ref="CX335:CX337"/>
    <mergeCell ref="CM335:CM337"/>
    <mergeCell ref="CN335:CN337"/>
    <mergeCell ref="CO335:CO337"/>
    <mergeCell ref="CP335:CP337"/>
    <mergeCell ref="CQ335:CQ337"/>
    <mergeCell ref="CR335:CR337"/>
    <mergeCell ref="CG335:CG337"/>
    <mergeCell ref="CH335:CH337"/>
    <mergeCell ref="CI335:CI337"/>
    <mergeCell ref="CJ335:CJ337"/>
    <mergeCell ref="U338:U339"/>
    <mergeCell ref="V338:V339"/>
    <mergeCell ref="W338:W339"/>
    <mergeCell ref="X338:X339"/>
    <mergeCell ref="Y338:Y339"/>
    <mergeCell ref="Z338:Z339"/>
    <mergeCell ref="O338:O339"/>
    <mergeCell ref="P338:P339"/>
    <mergeCell ref="Q338:Q339"/>
    <mergeCell ref="R338:R339"/>
    <mergeCell ref="S338:S339"/>
    <mergeCell ref="T338:T339"/>
    <mergeCell ref="I338:I339"/>
    <mergeCell ref="J338:J339"/>
    <mergeCell ref="K338:K339"/>
    <mergeCell ref="L338:L339"/>
    <mergeCell ref="M338:M339"/>
    <mergeCell ref="N338:N339"/>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BE338:BE339"/>
    <mergeCell ref="BF338:BF339"/>
    <mergeCell ref="BG338:BG339"/>
    <mergeCell ref="BH338:BH339"/>
    <mergeCell ref="BI338:BI339"/>
    <mergeCell ref="BJ338:BJ339"/>
    <mergeCell ref="AY338:AY339"/>
    <mergeCell ref="AZ338:AZ339"/>
    <mergeCell ref="BA338:BA339"/>
    <mergeCell ref="BB338:BB339"/>
    <mergeCell ref="BC338:BC339"/>
    <mergeCell ref="BD338:BD339"/>
    <mergeCell ref="AS338:AS339"/>
    <mergeCell ref="AT338:AT339"/>
    <mergeCell ref="AU338:AU339"/>
    <mergeCell ref="AV338:AV339"/>
    <mergeCell ref="AW338:AW339"/>
    <mergeCell ref="AX338:AX339"/>
    <mergeCell ref="CE338:CE339"/>
    <mergeCell ref="CF338:CF339"/>
    <mergeCell ref="CG338:CG339"/>
    <mergeCell ref="CH338:CH339"/>
    <mergeCell ref="BW338:BW339"/>
    <mergeCell ref="BX338:BX339"/>
    <mergeCell ref="BY338:BY339"/>
    <mergeCell ref="BZ338:BZ339"/>
    <mergeCell ref="CA338:CA339"/>
    <mergeCell ref="CB338:CB339"/>
    <mergeCell ref="BQ338:BQ339"/>
    <mergeCell ref="BR338:BR339"/>
    <mergeCell ref="BS338:BS339"/>
    <mergeCell ref="BT338:BT339"/>
    <mergeCell ref="BU338:BU339"/>
    <mergeCell ref="BV338:BV339"/>
    <mergeCell ref="BK338:BK339"/>
    <mergeCell ref="BL338:BL339"/>
    <mergeCell ref="BM338:BM339"/>
    <mergeCell ref="BN338:BN339"/>
    <mergeCell ref="BO338:BO339"/>
    <mergeCell ref="BP338:BP339"/>
    <mergeCell ref="A340:A342"/>
    <mergeCell ref="B340:B342"/>
    <mergeCell ref="F340:F342"/>
    <mergeCell ref="G340:G342"/>
    <mergeCell ref="H340:H342"/>
    <mergeCell ref="L340:L342"/>
    <mergeCell ref="DA338:DA339"/>
    <mergeCell ref="DB338:DB339"/>
    <mergeCell ref="DC338:DC339"/>
    <mergeCell ref="DD338:DD339"/>
    <mergeCell ref="DE338:DE339"/>
    <mergeCell ref="DF338:DF339"/>
    <mergeCell ref="CU338:CU339"/>
    <mergeCell ref="CV338:CV339"/>
    <mergeCell ref="CW338:CW339"/>
    <mergeCell ref="CX338:CX339"/>
    <mergeCell ref="CY338:CY339"/>
    <mergeCell ref="CZ338:CZ339"/>
    <mergeCell ref="CO338:CO339"/>
    <mergeCell ref="CP338:CP339"/>
    <mergeCell ref="CQ338:CQ339"/>
    <mergeCell ref="CR338:CR339"/>
    <mergeCell ref="CS338:CS339"/>
    <mergeCell ref="CT338:CT339"/>
    <mergeCell ref="CI338:CI339"/>
    <mergeCell ref="CJ338:CJ339"/>
    <mergeCell ref="CK338:CK339"/>
    <mergeCell ref="CL338:CL339"/>
    <mergeCell ref="CM338:CM339"/>
    <mergeCell ref="CN338:CN339"/>
    <mergeCell ref="CC338:CC339"/>
    <mergeCell ref="CD338:CD339"/>
    <mergeCell ref="AB340:AB342"/>
    <mergeCell ref="AC340:AC342"/>
    <mergeCell ref="AD340:AD342"/>
    <mergeCell ref="AE340:AE342"/>
    <mergeCell ref="AF340:AF342"/>
    <mergeCell ref="AG340:AG342"/>
    <mergeCell ref="V340:V342"/>
    <mergeCell ref="W340:W342"/>
    <mergeCell ref="X340:X342"/>
    <mergeCell ref="Y340:Y342"/>
    <mergeCell ref="Z340:Z342"/>
    <mergeCell ref="AA340:AA342"/>
    <mergeCell ref="M340:M342"/>
    <mergeCell ref="N340:N342"/>
    <mergeCell ref="R340:R342"/>
    <mergeCell ref="S340:S342"/>
    <mergeCell ref="T340:T342"/>
    <mergeCell ref="U340:U342"/>
    <mergeCell ref="Q341:Q342"/>
    <mergeCell ref="AT340:AT342"/>
    <mergeCell ref="AU340:AU342"/>
    <mergeCell ref="AV340:AV342"/>
    <mergeCell ref="AW340:AW342"/>
    <mergeCell ref="AX340:AX342"/>
    <mergeCell ref="AY340:AY342"/>
    <mergeCell ref="AN340:AN342"/>
    <mergeCell ref="AO340:AO342"/>
    <mergeCell ref="AP340:AP342"/>
    <mergeCell ref="AQ340:AQ342"/>
    <mergeCell ref="AR340:AR342"/>
    <mergeCell ref="AS340:AS342"/>
    <mergeCell ref="AH340:AH342"/>
    <mergeCell ref="AI340:AI342"/>
    <mergeCell ref="AJ340:AJ342"/>
    <mergeCell ref="AK340:AK342"/>
    <mergeCell ref="AL340:AL342"/>
    <mergeCell ref="AM340:AM342"/>
    <mergeCell ref="BL340:BL342"/>
    <mergeCell ref="BM340:BM342"/>
    <mergeCell ref="BN340:BN342"/>
    <mergeCell ref="BO340:BO342"/>
    <mergeCell ref="BP340:BP342"/>
    <mergeCell ref="BQ340:BQ342"/>
    <mergeCell ref="BF340:BF342"/>
    <mergeCell ref="BG340:BG342"/>
    <mergeCell ref="BH340:BH342"/>
    <mergeCell ref="BI340:BI342"/>
    <mergeCell ref="BJ340:BJ342"/>
    <mergeCell ref="BK340:BK342"/>
    <mergeCell ref="AZ340:AZ342"/>
    <mergeCell ref="BA340:BA342"/>
    <mergeCell ref="BB340:BB342"/>
    <mergeCell ref="BC340:BC342"/>
    <mergeCell ref="BD340:BD342"/>
    <mergeCell ref="BE340:BE342"/>
    <mergeCell ref="CM340:CM342"/>
    <mergeCell ref="CN340:CN342"/>
    <mergeCell ref="CO340:CO342"/>
    <mergeCell ref="CD340:CD342"/>
    <mergeCell ref="CE340:CE342"/>
    <mergeCell ref="CF340:CF342"/>
    <mergeCell ref="CG340:CG342"/>
    <mergeCell ref="CH340:CH342"/>
    <mergeCell ref="CI340:CI342"/>
    <mergeCell ref="BX340:BX342"/>
    <mergeCell ref="BY340:BY342"/>
    <mergeCell ref="BZ340:BZ342"/>
    <mergeCell ref="CA340:CA342"/>
    <mergeCell ref="CB340:CB342"/>
    <mergeCell ref="CC340:CC342"/>
    <mergeCell ref="BR340:BR342"/>
    <mergeCell ref="BS340:BS342"/>
    <mergeCell ref="BT340:BT342"/>
    <mergeCell ref="BU340:BU342"/>
    <mergeCell ref="BV340:BV342"/>
    <mergeCell ref="BW340:BW342"/>
    <mergeCell ref="D348:E348"/>
    <mergeCell ref="F348:H348"/>
    <mergeCell ref="J348:K348"/>
    <mergeCell ref="L348:N348"/>
    <mergeCell ref="F349:H349"/>
    <mergeCell ref="J349:K349"/>
    <mergeCell ref="L349:N349"/>
    <mergeCell ref="DB340:DB342"/>
    <mergeCell ref="DC340:DC342"/>
    <mergeCell ref="DD340:DD342"/>
    <mergeCell ref="DE340:DE342"/>
    <mergeCell ref="DF340:DF342"/>
    <mergeCell ref="I341:I342"/>
    <mergeCell ref="J341:J342"/>
    <mergeCell ref="K341:K342"/>
    <mergeCell ref="O341:O342"/>
    <mergeCell ref="P341:P342"/>
    <mergeCell ref="CV340:CV342"/>
    <mergeCell ref="CW340:CW342"/>
    <mergeCell ref="CX340:CX342"/>
    <mergeCell ref="CY340:CY342"/>
    <mergeCell ref="CZ340:CZ342"/>
    <mergeCell ref="DA340:DA342"/>
    <mergeCell ref="CP340:CP342"/>
    <mergeCell ref="CQ340:CQ342"/>
    <mergeCell ref="CR340:CR342"/>
    <mergeCell ref="CS340:CS342"/>
    <mergeCell ref="CT340:CT342"/>
    <mergeCell ref="CU340:CU342"/>
    <mergeCell ref="CJ340:CJ342"/>
    <mergeCell ref="CK340:CK342"/>
    <mergeCell ref="CL340:CL342"/>
  </mergeCells>
  <printOptions horizontalCentered="1"/>
  <pageMargins left="0.27559055118110237" right="7.874015748031496E-2" top="0.19685039370078741" bottom="0.59055118110236227" header="0.19685039370078741" footer="0.19685039370078741"/>
  <pageSetup paperSize="8" scale="46" fitToWidth="4" fitToHeight="27" pageOrder="overThenDown" orientation="landscape" horizontalDpi="300" verticalDpi="300" r:id="rId1"/>
  <headerFooter alignWithMargins="0">
    <oddFooter>&amp;C&amp;P</oddFooter>
  </headerFooter>
  <colBreaks count="3" manualBreakCount="3">
    <brk id="29" max="360" man="1"/>
    <brk id="55" max="360" man="1"/>
    <brk id="82" max="36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232</vt:i4>
      </vt:variant>
    </vt:vector>
  </HeadingPairs>
  <TitlesOfParts>
    <vt:vector size="233" baseType="lpstr">
      <vt:lpstr>Sheet0</vt:lpstr>
      <vt:lpstr>__bookmark_1</vt:lpstr>
      <vt:lpstr>__bookmark_101</vt:lpstr>
      <vt:lpstr>__bookmark_1028</vt:lpstr>
      <vt:lpstr>__bookmark_1034</vt:lpstr>
      <vt:lpstr>__bookmark_1036</vt:lpstr>
      <vt:lpstr>__bookmark_1055</vt:lpstr>
      <vt:lpstr>__bookmark_1063</vt:lpstr>
      <vt:lpstr>__bookmark_1064</vt:lpstr>
      <vt:lpstr>__bookmark_107</vt:lpstr>
      <vt:lpstr>__bookmark_109</vt:lpstr>
      <vt:lpstr>__bookmark_1109</vt:lpstr>
      <vt:lpstr>__bookmark_1115</vt:lpstr>
      <vt:lpstr>__bookmark_1117</vt:lpstr>
      <vt:lpstr>__bookmark_1145</vt:lpstr>
      <vt:lpstr>__bookmark_1151</vt:lpstr>
      <vt:lpstr>__bookmark_1153</vt:lpstr>
      <vt:lpstr>__bookmark_1154</vt:lpstr>
      <vt:lpstr>__bookmark_1156</vt:lpstr>
      <vt:lpstr>__bookmark_1162</vt:lpstr>
      <vt:lpstr>__bookmark_119</vt:lpstr>
      <vt:lpstr>__bookmark_125</vt:lpstr>
      <vt:lpstr>__bookmark_127</vt:lpstr>
      <vt:lpstr>__bookmark_1271</vt:lpstr>
      <vt:lpstr>__bookmark_1273</vt:lpstr>
      <vt:lpstr>__bookmark_1279</vt:lpstr>
      <vt:lpstr>__bookmark_137</vt:lpstr>
      <vt:lpstr>__bookmark_145</vt:lpstr>
      <vt:lpstr>__bookmark_155</vt:lpstr>
      <vt:lpstr>__bookmark_1559</vt:lpstr>
      <vt:lpstr>__bookmark_1567</vt:lpstr>
      <vt:lpstr>__bookmark_1604</vt:lpstr>
      <vt:lpstr>__bookmark_161</vt:lpstr>
      <vt:lpstr>__bookmark_1612</vt:lpstr>
      <vt:lpstr>__bookmark_163</vt:lpstr>
      <vt:lpstr>__bookmark_1685</vt:lpstr>
      <vt:lpstr>__bookmark_1691</vt:lpstr>
      <vt:lpstr>__bookmark_1693</vt:lpstr>
      <vt:lpstr>__bookmark_1802</vt:lpstr>
      <vt:lpstr>__bookmark_1808</vt:lpstr>
      <vt:lpstr>__bookmark_1810</vt:lpstr>
      <vt:lpstr>__bookmark_1811</vt:lpstr>
      <vt:lpstr>__bookmark_1817</vt:lpstr>
      <vt:lpstr>__bookmark_1819</vt:lpstr>
      <vt:lpstr>__bookmark_182</vt:lpstr>
      <vt:lpstr>__bookmark_1829</vt:lpstr>
      <vt:lpstr>__bookmark_1835</vt:lpstr>
      <vt:lpstr>__bookmark_1837</vt:lpstr>
      <vt:lpstr>__bookmark_1865</vt:lpstr>
      <vt:lpstr>__bookmark_1871</vt:lpstr>
      <vt:lpstr>__bookmark_1873</vt:lpstr>
      <vt:lpstr>__bookmark_188</vt:lpstr>
      <vt:lpstr>__bookmark_190</vt:lpstr>
      <vt:lpstr>__bookmark_191</vt:lpstr>
      <vt:lpstr>__bookmark_197</vt:lpstr>
      <vt:lpstr>__bookmark_199</vt:lpstr>
      <vt:lpstr>__bookmark_1991</vt:lpstr>
      <vt:lpstr>__bookmark_1993</vt:lpstr>
      <vt:lpstr>__bookmark_1997</vt:lpstr>
      <vt:lpstr>__bookmark_1999</vt:lpstr>
      <vt:lpstr>__bookmark_200</vt:lpstr>
      <vt:lpstr>__bookmark_2009</vt:lpstr>
      <vt:lpstr>__bookmark_2011</vt:lpstr>
      <vt:lpstr>__bookmark_2015</vt:lpstr>
      <vt:lpstr>__bookmark_2017</vt:lpstr>
      <vt:lpstr>__bookmark_2018</vt:lpstr>
      <vt:lpstr>__bookmark_2024</vt:lpstr>
      <vt:lpstr>__bookmark_2026</vt:lpstr>
      <vt:lpstr>__bookmark_2036</vt:lpstr>
      <vt:lpstr>__bookmark_2042</vt:lpstr>
      <vt:lpstr>__bookmark_2044</vt:lpstr>
      <vt:lpstr>__bookmark_206</vt:lpstr>
      <vt:lpstr>__bookmark_208</vt:lpstr>
      <vt:lpstr>__bookmark_209</vt:lpstr>
      <vt:lpstr>__bookmark_215</vt:lpstr>
      <vt:lpstr>__bookmark_217</vt:lpstr>
      <vt:lpstr>__bookmark_2171</vt:lpstr>
      <vt:lpstr>__bookmark_2177</vt:lpstr>
      <vt:lpstr>__bookmark_2179</vt:lpstr>
      <vt:lpstr>__bookmark_218</vt:lpstr>
      <vt:lpstr>__bookmark_224</vt:lpstr>
      <vt:lpstr>__bookmark_226</vt:lpstr>
      <vt:lpstr>__bookmark_227</vt:lpstr>
      <vt:lpstr>__bookmark_233</vt:lpstr>
      <vt:lpstr>__bookmark_235</vt:lpstr>
      <vt:lpstr>__bookmark_236</vt:lpstr>
      <vt:lpstr>__bookmark_244</vt:lpstr>
      <vt:lpstr>__bookmark_245</vt:lpstr>
      <vt:lpstr>__bookmark_253</vt:lpstr>
      <vt:lpstr>__bookmark_254</vt:lpstr>
      <vt:lpstr>__bookmark_260</vt:lpstr>
      <vt:lpstr>__bookmark_262</vt:lpstr>
      <vt:lpstr>__bookmark_263</vt:lpstr>
      <vt:lpstr>__bookmark_2639</vt:lpstr>
      <vt:lpstr>__bookmark_2645</vt:lpstr>
      <vt:lpstr>__bookmark_2647</vt:lpstr>
      <vt:lpstr>__bookmark_271</vt:lpstr>
      <vt:lpstr>__bookmark_272</vt:lpstr>
      <vt:lpstr>__bookmark_2738</vt:lpstr>
      <vt:lpstr>__bookmark_2744</vt:lpstr>
      <vt:lpstr>__bookmark_2746</vt:lpstr>
      <vt:lpstr>__bookmark_278</vt:lpstr>
      <vt:lpstr>__bookmark_280</vt:lpstr>
      <vt:lpstr>__bookmark_281</vt:lpstr>
      <vt:lpstr>__bookmark_289</vt:lpstr>
      <vt:lpstr>__bookmark_308</vt:lpstr>
      <vt:lpstr>__bookmark_3098</vt:lpstr>
      <vt:lpstr>__bookmark_3106</vt:lpstr>
      <vt:lpstr>__bookmark_314</vt:lpstr>
      <vt:lpstr>__bookmark_316</vt:lpstr>
      <vt:lpstr>__bookmark_317</vt:lpstr>
      <vt:lpstr>__bookmark_323</vt:lpstr>
      <vt:lpstr>__bookmark_325</vt:lpstr>
      <vt:lpstr>__bookmark_326</vt:lpstr>
      <vt:lpstr>__bookmark_334</vt:lpstr>
      <vt:lpstr>__bookmark_344</vt:lpstr>
      <vt:lpstr>__bookmark_350</vt:lpstr>
      <vt:lpstr>__bookmark_352</vt:lpstr>
      <vt:lpstr>__bookmark_362</vt:lpstr>
      <vt:lpstr>__bookmark_368</vt:lpstr>
      <vt:lpstr>__bookmark_370</vt:lpstr>
      <vt:lpstr>__bookmark_371</vt:lpstr>
      <vt:lpstr>__bookmark_377</vt:lpstr>
      <vt:lpstr>__bookmark_379</vt:lpstr>
      <vt:lpstr>__bookmark_38</vt:lpstr>
      <vt:lpstr>__bookmark_380</vt:lpstr>
      <vt:lpstr>__bookmark_3800</vt:lpstr>
      <vt:lpstr>__bookmark_3806</vt:lpstr>
      <vt:lpstr>__bookmark_3808</vt:lpstr>
      <vt:lpstr>__bookmark_3836</vt:lpstr>
      <vt:lpstr>__bookmark_3842</vt:lpstr>
      <vt:lpstr>__bookmark_3844</vt:lpstr>
      <vt:lpstr>__bookmark_3845</vt:lpstr>
      <vt:lpstr>__bookmark_3851</vt:lpstr>
      <vt:lpstr>__bookmark_3852</vt:lpstr>
      <vt:lpstr>__bookmark_3853</vt:lpstr>
      <vt:lpstr>__bookmark_3854</vt:lpstr>
      <vt:lpstr>__bookmark_386</vt:lpstr>
      <vt:lpstr>__bookmark_3862</vt:lpstr>
      <vt:lpstr>__bookmark_388</vt:lpstr>
      <vt:lpstr>__bookmark_3907</vt:lpstr>
      <vt:lpstr>__bookmark_3908</vt:lpstr>
      <vt:lpstr>__bookmark_3914</vt:lpstr>
      <vt:lpstr>__bookmark_3916</vt:lpstr>
      <vt:lpstr>__bookmark_3934</vt:lpstr>
      <vt:lpstr>__bookmark_3944</vt:lpstr>
      <vt:lpstr>__bookmark_3952</vt:lpstr>
      <vt:lpstr>__bookmark_3953</vt:lpstr>
      <vt:lpstr>__bookmark_3961</vt:lpstr>
      <vt:lpstr>__bookmark_3971</vt:lpstr>
      <vt:lpstr>__bookmark_3977</vt:lpstr>
      <vt:lpstr>__bookmark_3979</vt:lpstr>
      <vt:lpstr>__bookmark_398</vt:lpstr>
      <vt:lpstr>__bookmark_3980</vt:lpstr>
      <vt:lpstr>__bookmark_3986</vt:lpstr>
      <vt:lpstr>__bookmark_3988</vt:lpstr>
      <vt:lpstr>__bookmark_3989</vt:lpstr>
      <vt:lpstr>__bookmark_3995</vt:lpstr>
      <vt:lpstr>__bookmark_3997</vt:lpstr>
      <vt:lpstr>__bookmark_3998</vt:lpstr>
      <vt:lpstr>__bookmark_4004</vt:lpstr>
      <vt:lpstr>__bookmark_4006</vt:lpstr>
      <vt:lpstr>__bookmark_404</vt:lpstr>
      <vt:lpstr>__bookmark_406</vt:lpstr>
      <vt:lpstr>__bookmark_407</vt:lpstr>
      <vt:lpstr>__bookmark_4079</vt:lpstr>
      <vt:lpstr>__bookmark_4087</vt:lpstr>
      <vt:lpstr>__bookmark_414</vt:lpstr>
      <vt:lpstr>__bookmark_415</vt:lpstr>
      <vt:lpstr>__bookmark_425</vt:lpstr>
      <vt:lpstr>__bookmark_431</vt:lpstr>
      <vt:lpstr>__bookmark_433</vt:lpstr>
      <vt:lpstr>__bookmark_434</vt:lpstr>
      <vt:lpstr>__bookmark_440</vt:lpstr>
      <vt:lpstr>__bookmark_441</vt:lpstr>
      <vt:lpstr>__bookmark_442</vt:lpstr>
      <vt:lpstr>__bookmark_452</vt:lpstr>
      <vt:lpstr>__bookmark_459</vt:lpstr>
      <vt:lpstr>__bookmark_46</vt:lpstr>
      <vt:lpstr>__bookmark_460</vt:lpstr>
      <vt:lpstr>__bookmark_461</vt:lpstr>
      <vt:lpstr>__bookmark_468</vt:lpstr>
      <vt:lpstr>__bookmark_469</vt:lpstr>
      <vt:lpstr>__bookmark_47</vt:lpstr>
      <vt:lpstr>__bookmark_479</vt:lpstr>
      <vt:lpstr>__bookmark_485</vt:lpstr>
      <vt:lpstr>__bookmark_487</vt:lpstr>
      <vt:lpstr>__bookmark_488</vt:lpstr>
      <vt:lpstr>__bookmark_496</vt:lpstr>
      <vt:lpstr>__bookmark_497</vt:lpstr>
      <vt:lpstr>__bookmark_503</vt:lpstr>
      <vt:lpstr>__bookmark_505</vt:lpstr>
      <vt:lpstr>__bookmark_515</vt:lpstr>
      <vt:lpstr>__bookmark_517</vt:lpstr>
      <vt:lpstr>__bookmark_521</vt:lpstr>
      <vt:lpstr>__bookmark_523</vt:lpstr>
      <vt:lpstr>__bookmark_55</vt:lpstr>
      <vt:lpstr>__bookmark_596</vt:lpstr>
      <vt:lpstr>__bookmark_602</vt:lpstr>
      <vt:lpstr>__bookmark_604</vt:lpstr>
      <vt:lpstr>__bookmark_605</vt:lpstr>
      <vt:lpstr>__bookmark_611</vt:lpstr>
      <vt:lpstr>__bookmark_613</vt:lpstr>
      <vt:lpstr>__bookmark_623</vt:lpstr>
      <vt:lpstr>__bookmark_641</vt:lpstr>
      <vt:lpstr>__bookmark_649</vt:lpstr>
      <vt:lpstr>__bookmark_65</vt:lpstr>
      <vt:lpstr>__bookmark_659</vt:lpstr>
      <vt:lpstr>__bookmark_667</vt:lpstr>
      <vt:lpstr>__bookmark_704</vt:lpstr>
      <vt:lpstr>__bookmark_710</vt:lpstr>
      <vt:lpstr>__bookmark_712</vt:lpstr>
      <vt:lpstr>__bookmark_72</vt:lpstr>
      <vt:lpstr>__bookmark_73</vt:lpstr>
      <vt:lpstr>__bookmark_74</vt:lpstr>
      <vt:lpstr>__bookmark_740</vt:lpstr>
      <vt:lpstr>__bookmark_748</vt:lpstr>
      <vt:lpstr>__bookmark_758</vt:lpstr>
      <vt:lpstr>__bookmark_766</vt:lpstr>
      <vt:lpstr>__bookmark_794</vt:lpstr>
      <vt:lpstr>__bookmark_800</vt:lpstr>
      <vt:lpstr>__bookmark_802</vt:lpstr>
      <vt:lpstr>__bookmark_803</vt:lpstr>
      <vt:lpstr>__bookmark_811</vt:lpstr>
      <vt:lpstr>__bookmark_812</vt:lpstr>
      <vt:lpstr>__bookmark_814</vt:lpstr>
      <vt:lpstr>__bookmark_819</vt:lpstr>
      <vt:lpstr>__bookmark_82</vt:lpstr>
      <vt:lpstr>__bookmark_820</vt:lpstr>
      <vt:lpstr>__bookmark_911</vt:lpstr>
      <vt:lpstr>__bookmark_919</vt:lpstr>
      <vt:lpstr>Sheet0!Заголовки_для_печати</vt:lpstr>
      <vt:lpstr>Sheet0!Область_печати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Юрьевна</dc:creator>
  <cp:lastModifiedBy>Ирина Юрьевна</cp:lastModifiedBy>
  <dcterms:created xsi:type="dcterms:W3CDTF">2024-02-26T09:37:16Z</dcterms:created>
  <dcterms:modified xsi:type="dcterms:W3CDTF">2024-02-26T10:37:48Z</dcterms:modified>
</cp:coreProperties>
</file>